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pevněné plochy" sheetId="3" r:id="rId3"/>
    <sheet name="03 - ZTI" sheetId="4" r:id="rId4"/>
    <sheet name="04 - Vytápění" sheetId="5" r:id="rId5"/>
    <sheet name="05 - Vzduchotechnika" sheetId="6" r:id="rId6"/>
    <sheet name="06 - Elektroinstalace" sheetId="7" r:id="rId7"/>
    <sheet name="VORN - Vedlejší a ostatní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Stavební část'!$C$138:$K$754</definedName>
    <definedName name="_xlnm.Print_Area" localSheetId="1">'01 - Stavební část'!$C$4:$J$76,'01 - Stavební část'!$C$82:$J$120,'01 - Stavební část'!$C$126:$K$754</definedName>
    <definedName name="_xlnm.Print_Titles" localSheetId="1">'01 - Stavební část'!$138:$138</definedName>
    <definedName name="_xlnm._FilterDatabase" localSheetId="2" hidden="1">'02 - Zpevněné plochy'!$C$120:$K$153</definedName>
    <definedName name="_xlnm.Print_Area" localSheetId="2">'02 - Zpevněné plochy'!$C$4:$J$76,'02 - Zpevněné plochy'!$C$82:$J$102,'02 - Zpevněné plochy'!$C$108:$K$153</definedName>
    <definedName name="_xlnm.Print_Titles" localSheetId="2">'02 - Zpevněné plochy'!$120:$120</definedName>
    <definedName name="_xlnm._FilterDatabase" localSheetId="3" hidden="1">'03 - ZTI'!$C$128:$K$236</definedName>
    <definedName name="_xlnm.Print_Area" localSheetId="3">'03 - ZTI'!$C$4:$J$76,'03 - ZTI'!$C$82:$J$110,'03 - ZTI'!$C$116:$K$236</definedName>
    <definedName name="_xlnm.Print_Titles" localSheetId="3">'03 - ZTI'!$128:$128</definedName>
    <definedName name="_xlnm._FilterDatabase" localSheetId="4" hidden="1">'04 - Vytápění'!$C$139:$K$250</definedName>
    <definedName name="_xlnm.Print_Area" localSheetId="4">'04 - Vytápění'!$C$4:$J$76,'04 - Vytápění'!$C$82:$J$121,'04 - Vytápění'!$C$127:$K$250</definedName>
    <definedName name="_xlnm.Print_Titles" localSheetId="4">'04 - Vytápění'!$139:$139</definedName>
    <definedName name="_xlnm._FilterDatabase" localSheetId="5" hidden="1">'05 - Vzduchotechnika'!$C$121:$K$208</definedName>
    <definedName name="_xlnm.Print_Area" localSheetId="5">'05 - Vzduchotechnika'!$C$4:$J$76,'05 - Vzduchotechnika'!$C$82:$J$103,'05 - Vzduchotechnika'!$C$109:$K$208</definedName>
    <definedName name="_xlnm.Print_Titles" localSheetId="5">'05 - Vzduchotechnika'!$121:$121</definedName>
    <definedName name="_xlnm._FilterDatabase" localSheetId="6" hidden="1">'06 - Elektroinstalace'!$C$120:$K$201</definedName>
    <definedName name="_xlnm.Print_Area" localSheetId="6">'06 - Elektroinstalace'!$C$4:$J$76,'06 - Elektroinstalace'!$C$82:$J$102,'06 - Elektroinstalace'!$C$108:$K$201</definedName>
    <definedName name="_xlnm.Print_Titles" localSheetId="6">'06 - Elektroinstalace'!$120:$120</definedName>
    <definedName name="_xlnm._FilterDatabase" localSheetId="7" hidden="1">'VORN - Vedlejší a ostatní...'!$C$119:$K$127</definedName>
    <definedName name="_xlnm.Print_Area" localSheetId="7">'VORN - Vedlejší a ostatní...'!$C$4:$J$76,'VORN - Vedlejší a ostatní...'!$C$82:$J$101,'VORN - Vedlejší a ostatní...'!$C$107:$K$127</definedName>
    <definedName name="_xlnm.Print_Titles" localSheetId="7">'VORN - Vedlejší a ostatní...'!$119:$119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1"/>
  <c i="8"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7" r="J37"/>
  <c r="J36"/>
  <c i="1" r="AY100"/>
  <c i="7" r="J35"/>
  <c i="1" r="AX100"/>
  <c i="7"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6" r="J37"/>
  <c r="J36"/>
  <c i="1" r="AY99"/>
  <c i="6" r="J35"/>
  <c i="1" r="AX99"/>
  <c i="6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5" r="J212"/>
  <c r="J172"/>
  <c r="J37"/>
  <c r="J36"/>
  <c i="1" r="AY98"/>
  <c i="5" r="J35"/>
  <c i="1" r="AX98"/>
  <c i="5"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T217"/>
  <c r="R218"/>
  <c r="R217"/>
  <c r="P218"/>
  <c r="P217"/>
  <c r="BI216"/>
  <c r="BH216"/>
  <c r="BG216"/>
  <c r="BF216"/>
  <c r="T216"/>
  <c r="T215"/>
  <c r="R216"/>
  <c r="R215"/>
  <c r="P216"/>
  <c r="P215"/>
  <c r="BI214"/>
  <c r="BH214"/>
  <c r="BG214"/>
  <c r="BF214"/>
  <c r="T214"/>
  <c r="T213"/>
  <c r="R214"/>
  <c r="R213"/>
  <c r="P214"/>
  <c r="P213"/>
  <c r="J1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4"/>
  <c r="BH174"/>
  <c r="BG174"/>
  <c r="BF174"/>
  <c r="T174"/>
  <c r="T173"/>
  <c r="R174"/>
  <c r="R173"/>
  <c r="P174"/>
  <c r="P173"/>
  <c r="J101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J137"/>
  <c r="J136"/>
  <c r="F136"/>
  <c r="F134"/>
  <c r="E132"/>
  <c r="J92"/>
  <c r="J91"/>
  <c r="F91"/>
  <c r="F89"/>
  <c r="E87"/>
  <c r="J18"/>
  <c r="E18"/>
  <c r="F92"/>
  <c r="J17"/>
  <c r="J12"/>
  <c r="J89"/>
  <c r="E7"/>
  <c r="E130"/>
  <c i="4" r="J37"/>
  <c r="J36"/>
  <c i="1" r="AY97"/>
  <c i="4" r="J35"/>
  <c i="1" r="AX97"/>
  <c i="4" r="BI236"/>
  <c r="BH236"/>
  <c r="BG236"/>
  <c r="BF236"/>
  <c r="T236"/>
  <c r="T235"/>
  <c r="R236"/>
  <c r="R235"/>
  <c r="P236"/>
  <c r="P235"/>
  <c r="BI234"/>
  <c r="BH234"/>
  <c r="BG234"/>
  <c r="BF234"/>
  <c r="T234"/>
  <c r="T233"/>
  <c r="T232"/>
  <c r="R234"/>
  <c r="R233"/>
  <c r="R232"/>
  <c r="P234"/>
  <c r="P233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59"/>
  <c r="BH159"/>
  <c r="BG159"/>
  <c r="BF159"/>
  <c r="T159"/>
  <c r="T158"/>
  <c r="R159"/>
  <c r="R158"/>
  <c r="P159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3" r="J37"/>
  <c r="J36"/>
  <c i="1" r="AY96"/>
  <c i="3" r="J35"/>
  <c i="1" r="AX96"/>
  <c i="3"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37"/>
  <c r="BH137"/>
  <c r="BG137"/>
  <c r="BF137"/>
  <c r="T137"/>
  <c r="R137"/>
  <c r="P137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754"/>
  <c r="BH754"/>
  <c r="BG754"/>
  <c r="BF754"/>
  <c r="T754"/>
  <c r="R754"/>
  <c r="P754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2"/>
  <c r="BH742"/>
  <c r="BG742"/>
  <c r="BF742"/>
  <c r="T742"/>
  <c r="R742"/>
  <c r="P742"/>
  <c r="BI741"/>
  <c r="BH741"/>
  <c r="BG741"/>
  <c r="BF741"/>
  <c r="T741"/>
  <c r="R741"/>
  <c r="P741"/>
  <c r="BI734"/>
  <c r="BH734"/>
  <c r="BG734"/>
  <c r="BF734"/>
  <c r="T734"/>
  <c r="R734"/>
  <c r="P734"/>
  <c r="BI733"/>
  <c r="BH733"/>
  <c r="BG733"/>
  <c r="BF733"/>
  <c r="T733"/>
  <c r="R733"/>
  <c r="P733"/>
  <c r="BI723"/>
  <c r="BH723"/>
  <c r="BG723"/>
  <c r="BF723"/>
  <c r="T723"/>
  <c r="R723"/>
  <c r="P723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07"/>
  <c r="BH707"/>
  <c r="BG707"/>
  <c r="BF707"/>
  <c r="T707"/>
  <c r="R707"/>
  <c r="P707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699"/>
  <c r="BH699"/>
  <c r="BG699"/>
  <c r="BF699"/>
  <c r="T699"/>
  <c r="R699"/>
  <c r="P699"/>
  <c r="BI698"/>
  <c r="BH698"/>
  <c r="BG698"/>
  <c r="BF698"/>
  <c r="T698"/>
  <c r="R698"/>
  <c r="P698"/>
  <c r="BI695"/>
  <c r="BH695"/>
  <c r="BG695"/>
  <c r="BF695"/>
  <c r="T695"/>
  <c r="R695"/>
  <c r="P695"/>
  <c r="BI693"/>
  <c r="BH693"/>
  <c r="BG693"/>
  <c r="BF693"/>
  <c r="T693"/>
  <c r="R693"/>
  <c r="P693"/>
  <c r="BI692"/>
  <c r="BH692"/>
  <c r="BG692"/>
  <c r="BF692"/>
  <c r="T692"/>
  <c r="R692"/>
  <c r="P692"/>
  <c r="BI690"/>
  <c r="BH690"/>
  <c r="BG690"/>
  <c r="BF690"/>
  <c r="T690"/>
  <c r="R690"/>
  <c r="P690"/>
  <c r="BI689"/>
  <c r="BH689"/>
  <c r="BG689"/>
  <c r="BF689"/>
  <c r="T689"/>
  <c r="R689"/>
  <c r="P689"/>
  <c r="BI687"/>
  <c r="BH687"/>
  <c r="BG687"/>
  <c r="BF687"/>
  <c r="T687"/>
  <c r="R687"/>
  <c r="P687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1"/>
  <c r="BH661"/>
  <c r="BG661"/>
  <c r="BF661"/>
  <c r="T661"/>
  <c r="R661"/>
  <c r="P661"/>
  <c r="BI659"/>
  <c r="BH659"/>
  <c r="BG659"/>
  <c r="BF659"/>
  <c r="T659"/>
  <c r="R659"/>
  <c r="P659"/>
  <c r="BI658"/>
  <c r="BH658"/>
  <c r="BG658"/>
  <c r="BF658"/>
  <c r="T658"/>
  <c r="R658"/>
  <c r="P658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09"/>
  <c r="BH609"/>
  <c r="BG609"/>
  <c r="BF609"/>
  <c r="T609"/>
  <c r="R609"/>
  <c r="P609"/>
  <c r="BI608"/>
  <c r="BH608"/>
  <c r="BG608"/>
  <c r="BF608"/>
  <c r="T608"/>
  <c r="R608"/>
  <c r="P608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88"/>
  <c r="BH588"/>
  <c r="BG588"/>
  <c r="BF588"/>
  <c r="T588"/>
  <c r="R588"/>
  <c r="P588"/>
  <c r="BI587"/>
  <c r="BH587"/>
  <c r="BG587"/>
  <c r="BF587"/>
  <c r="T587"/>
  <c r="R587"/>
  <c r="P587"/>
  <c r="BI582"/>
  <c r="BH582"/>
  <c r="BG582"/>
  <c r="BF582"/>
  <c r="T582"/>
  <c r="R582"/>
  <c r="P582"/>
  <c r="BI581"/>
  <c r="BH581"/>
  <c r="BG581"/>
  <c r="BF581"/>
  <c r="T581"/>
  <c r="R581"/>
  <c r="P581"/>
  <c r="BI573"/>
  <c r="BH573"/>
  <c r="BG573"/>
  <c r="BF573"/>
  <c r="T573"/>
  <c r="R573"/>
  <c r="P573"/>
  <c r="BI571"/>
  <c r="BH571"/>
  <c r="BG571"/>
  <c r="BF571"/>
  <c r="T571"/>
  <c r="R571"/>
  <c r="P571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3"/>
  <c r="BH563"/>
  <c r="BG563"/>
  <c r="BF563"/>
  <c r="T563"/>
  <c r="R563"/>
  <c r="P563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7"/>
  <c r="BH527"/>
  <c r="BG527"/>
  <c r="BF527"/>
  <c r="T527"/>
  <c r="R527"/>
  <c r="P527"/>
  <c r="BI525"/>
  <c r="BH525"/>
  <c r="BG525"/>
  <c r="BF525"/>
  <c r="T525"/>
  <c r="R525"/>
  <c r="P525"/>
  <c r="BI524"/>
  <c r="BH524"/>
  <c r="BG524"/>
  <c r="BF524"/>
  <c r="T524"/>
  <c r="R524"/>
  <c r="P524"/>
  <c r="BI520"/>
  <c r="BH520"/>
  <c r="BG520"/>
  <c r="BF520"/>
  <c r="T520"/>
  <c r="R520"/>
  <c r="P520"/>
  <c r="BI518"/>
  <c r="BH518"/>
  <c r="BG518"/>
  <c r="BF518"/>
  <c r="T518"/>
  <c r="R518"/>
  <c r="P518"/>
  <c r="BI513"/>
  <c r="BH513"/>
  <c r="BG513"/>
  <c r="BF513"/>
  <c r="T513"/>
  <c r="R513"/>
  <c r="P513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1"/>
  <c r="BH461"/>
  <c r="BG461"/>
  <c r="BF461"/>
  <c r="T461"/>
  <c r="R461"/>
  <c r="P461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0"/>
  <c r="BH440"/>
  <c r="BG440"/>
  <c r="BF440"/>
  <c r="T440"/>
  <c r="R440"/>
  <c r="P440"/>
  <c r="BI437"/>
  <c r="BH437"/>
  <c r="BG437"/>
  <c r="BF437"/>
  <c r="T437"/>
  <c r="T436"/>
  <c r="R437"/>
  <c r="R436"/>
  <c r="P437"/>
  <c r="P436"/>
  <c r="BI435"/>
  <c r="BH435"/>
  <c r="BG435"/>
  <c r="BF435"/>
  <c r="T435"/>
  <c r="R435"/>
  <c r="P435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9"/>
  <c r="BH409"/>
  <c r="BG409"/>
  <c r="BF409"/>
  <c r="T409"/>
  <c r="R409"/>
  <c r="P409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3"/>
  <c r="BH303"/>
  <c r="BG303"/>
  <c r="BF303"/>
  <c r="T303"/>
  <c r="R303"/>
  <c r="P303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4"/>
  <c r="BH284"/>
  <c r="BG284"/>
  <c r="BF284"/>
  <c r="T284"/>
  <c r="R284"/>
  <c r="P284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58"/>
  <c r="BH258"/>
  <c r="BG258"/>
  <c r="BF258"/>
  <c r="T258"/>
  <c r="R258"/>
  <c r="P258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J136"/>
  <c r="J135"/>
  <c r="F135"/>
  <c r="F133"/>
  <c r="E131"/>
  <c r="J92"/>
  <c r="J91"/>
  <c r="F91"/>
  <c r="F89"/>
  <c r="E87"/>
  <c r="J18"/>
  <c r="E18"/>
  <c r="F136"/>
  <c r="J17"/>
  <c r="J12"/>
  <c r="J133"/>
  <c r="E7"/>
  <c r="E129"/>
  <c i="1" r="L90"/>
  <c r="AM90"/>
  <c r="AM89"/>
  <c r="L89"/>
  <c r="AM87"/>
  <c r="L87"/>
  <c r="L85"/>
  <c r="L84"/>
  <c i="2" r="J754"/>
  <c r="BK750"/>
  <c r="BK747"/>
  <c r="J745"/>
  <c r="J741"/>
  <c r="J733"/>
  <c r="BK721"/>
  <c r="J719"/>
  <c r="J717"/>
  <c r="BK703"/>
  <c r="BK701"/>
  <c r="J698"/>
  <c r="J693"/>
  <c r="BK690"/>
  <c r="BK687"/>
  <c r="BK683"/>
  <c r="BK680"/>
  <c r="BK678"/>
  <c r="J676"/>
  <c r="BK671"/>
  <c r="BK666"/>
  <c r="BK659"/>
  <c r="BK654"/>
  <c r="BK652"/>
  <c r="J649"/>
  <c r="J648"/>
  <c r="J646"/>
  <c r="J644"/>
  <c r="BK643"/>
  <c r="BK642"/>
  <c r="J639"/>
  <c r="J638"/>
  <c r="J637"/>
  <c r="J633"/>
  <c r="BK631"/>
  <c r="BK619"/>
  <c r="BK615"/>
  <c r="J613"/>
  <c r="BK609"/>
  <c r="BK604"/>
  <c r="BK602"/>
  <c r="BK600"/>
  <c r="J598"/>
  <c r="BK596"/>
  <c r="BK594"/>
  <c r="J588"/>
  <c r="J582"/>
  <c r="BK573"/>
  <c r="J568"/>
  <c r="BK566"/>
  <c r="BK552"/>
  <c r="BK546"/>
  <c r="J540"/>
  <c r="BK538"/>
  <c r="BK532"/>
  <c r="J525"/>
  <c r="BK520"/>
  <c r="J513"/>
  <c r="J507"/>
  <c r="BK502"/>
  <c r="BK497"/>
  <c r="J491"/>
  <c r="BK488"/>
  <c r="J486"/>
  <c r="J483"/>
  <c r="BK480"/>
  <c r="BK478"/>
  <c r="BK474"/>
  <c r="BK466"/>
  <c r="BK463"/>
  <c r="BK455"/>
  <c r="J451"/>
  <c r="BK448"/>
  <c r="J440"/>
  <c r="BK435"/>
  <c r="BK432"/>
  <c r="J426"/>
  <c r="BK420"/>
  <c r="J415"/>
  <c r="J409"/>
  <c r="BK402"/>
  <c r="J398"/>
  <c r="BK396"/>
  <c r="J392"/>
  <c r="BK388"/>
  <c r="BK384"/>
  <c r="J381"/>
  <c r="J379"/>
  <c r="J377"/>
  <c r="J375"/>
  <c r="J371"/>
  <c r="BK365"/>
  <c r="BK357"/>
  <c r="J353"/>
  <c r="J347"/>
  <c r="BK344"/>
  <c r="BK339"/>
  <c r="BK336"/>
  <c r="BK333"/>
  <c r="J330"/>
  <c r="J327"/>
  <c r="BK319"/>
  <c r="J314"/>
  <c r="J303"/>
  <c r="BK296"/>
  <c r="J293"/>
  <c r="BK277"/>
  <c r="BK268"/>
  <c r="BK258"/>
  <c r="BK248"/>
  <c r="BK242"/>
  <c r="BK240"/>
  <c r="BK239"/>
  <c r="BK238"/>
  <c r="BK236"/>
  <c r="J234"/>
  <c r="J207"/>
  <c r="J199"/>
  <c r="J195"/>
  <c r="J188"/>
  <c r="J184"/>
  <c r="J181"/>
  <c r="BK178"/>
  <c r="J177"/>
  <c r="J173"/>
  <c r="J172"/>
  <c r="J170"/>
  <c r="J166"/>
  <c r="BK165"/>
  <c r="BK163"/>
  <c r="J153"/>
  <c r="J142"/>
  <c r="BK754"/>
  <c r="J753"/>
  <c r="J750"/>
  <c r="J748"/>
  <c r="J747"/>
  <c r="BK746"/>
  <c r="BK745"/>
  <c r="BK742"/>
  <c r="BK741"/>
  <c r="BK734"/>
  <c r="BK733"/>
  <c r="BK723"/>
  <c r="J721"/>
  <c r="J720"/>
  <c r="J718"/>
  <c r="J707"/>
  <c r="BK702"/>
  <c r="BK699"/>
  <c r="J695"/>
  <c r="BK692"/>
  <c r="J689"/>
  <c r="J684"/>
  <c r="BK682"/>
  <c r="J679"/>
  <c r="BK677"/>
  <c r="BK675"/>
  <c r="J668"/>
  <c r="J661"/>
  <c r="J658"/>
  <c r="J653"/>
  <c r="BK650"/>
  <c r="J647"/>
  <c r="BK645"/>
  <c r="J642"/>
  <c r="BK639"/>
  <c r="BK633"/>
  <c r="J631"/>
  <c r="J619"/>
  <c r="J615"/>
  <c r="BK612"/>
  <c r="J608"/>
  <c r="J603"/>
  <c r="J601"/>
  <c r="J599"/>
  <c r="J597"/>
  <c r="J595"/>
  <c r="J593"/>
  <c r="BK587"/>
  <c r="BK581"/>
  <c r="BK571"/>
  <c r="BK567"/>
  <c r="J563"/>
  <c r="BK549"/>
  <c r="BK544"/>
  <c r="BK539"/>
  <c r="BK535"/>
  <c r="BK527"/>
  <c r="BK524"/>
  <c r="J518"/>
  <c r="J509"/>
  <c r="BK505"/>
  <c r="J500"/>
  <c r="J495"/>
  <c r="J489"/>
  <c r="BK487"/>
  <c r="BK485"/>
  <c r="J480"/>
  <c r="J478"/>
  <c r="J474"/>
  <c r="J464"/>
  <c r="J463"/>
  <c r="J455"/>
  <c r="BK451"/>
  <c r="J448"/>
  <c r="BK446"/>
  <c r="BK440"/>
  <c r="BK437"/>
  <c r="J434"/>
  <c r="J431"/>
  <c r="J423"/>
  <c r="J410"/>
  <c r="J405"/>
  <c r="J399"/>
  <c r="BK397"/>
  <c r="BK394"/>
  <c r="J390"/>
  <c r="J384"/>
  <c r="BK381"/>
  <c r="BK380"/>
  <c r="J378"/>
  <c r="BK376"/>
  <c r="J373"/>
  <c r="J365"/>
  <c r="J357"/>
  <c r="BK353"/>
  <c r="BK350"/>
  <c r="J344"/>
  <c r="J339"/>
  <c r="J336"/>
  <c r="J333"/>
  <c r="BK330"/>
  <c r="BK327"/>
  <c r="J319"/>
  <c r="BK314"/>
  <c r="BK303"/>
  <c r="J296"/>
  <c r="BK293"/>
  <c r="BK284"/>
  <c r="J277"/>
  <c r="J258"/>
  <c r="J248"/>
  <c r="J242"/>
  <c r="J238"/>
  <c r="J236"/>
  <c r="BK234"/>
  <c r="BK207"/>
  <c r="BK199"/>
  <c r="BK188"/>
  <c r="BK184"/>
  <c r="J178"/>
  <c r="BK173"/>
  <c r="BK170"/>
  <c r="J165"/>
  <c r="J158"/>
  <c r="BK153"/>
  <c r="J146"/>
  <c i="3" r="BK153"/>
  <c r="J147"/>
  <c r="BK144"/>
  <c r="BK137"/>
  <c r="BK124"/>
  <c r="J149"/>
  <c r="BK146"/>
  <c r="BK143"/>
  <c r="J130"/>
  <c i="4" r="J236"/>
  <c r="J231"/>
  <c r="BK227"/>
  <c r="BK224"/>
  <c r="BK222"/>
  <c r="BK220"/>
  <c r="BK218"/>
  <c r="J216"/>
  <c r="BK214"/>
  <c r="J212"/>
  <c r="BK210"/>
  <c r="BK208"/>
  <c r="BK206"/>
  <c r="BK204"/>
  <c r="BK201"/>
  <c r="J199"/>
  <c r="BK197"/>
  <c r="J195"/>
  <c r="BK193"/>
  <c r="BK190"/>
  <c r="BK188"/>
  <c r="BK186"/>
  <c r="J184"/>
  <c r="BK182"/>
  <c r="BK180"/>
  <c r="BK178"/>
  <c r="BK176"/>
  <c r="BK174"/>
  <c r="BK171"/>
  <c r="J169"/>
  <c r="J168"/>
  <c r="BK166"/>
  <c r="J159"/>
  <c r="BK151"/>
  <c r="BK147"/>
  <c r="J145"/>
  <c r="BK140"/>
  <c r="BK138"/>
  <c r="J132"/>
  <c r="J234"/>
  <c r="J229"/>
  <c r="BK226"/>
  <c r="BK223"/>
  <c r="BK221"/>
  <c r="BK219"/>
  <c r="BK217"/>
  <c r="J215"/>
  <c r="BK213"/>
  <c r="J211"/>
  <c r="J209"/>
  <c r="BK207"/>
  <c r="BK205"/>
  <c r="BK203"/>
  <c r="J200"/>
  <c r="J198"/>
  <c r="J196"/>
  <c r="J194"/>
  <c r="BK191"/>
  <c r="J189"/>
  <c r="BK187"/>
  <c r="J185"/>
  <c r="J183"/>
  <c r="J181"/>
  <c r="BK179"/>
  <c r="BK177"/>
  <c r="BK175"/>
  <c r="J172"/>
  <c r="J170"/>
  <c r="J167"/>
  <c r="BK165"/>
  <c r="J154"/>
  <c r="BK148"/>
  <c r="BK146"/>
  <c r="J141"/>
  <c r="BK139"/>
  <c r="J135"/>
  <c i="5" r="BK250"/>
  <c r="J248"/>
  <c r="BK246"/>
  <c r="J244"/>
  <c r="J243"/>
  <c r="BK241"/>
  <c r="J238"/>
  <c r="J236"/>
  <c r="J233"/>
  <c r="J231"/>
  <c r="J229"/>
  <c r="J226"/>
  <c r="BK224"/>
  <c r="BK221"/>
  <c r="J218"/>
  <c r="J211"/>
  <c r="J209"/>
  <c r="J205"/>
  <c r="BK202"/>
  <c r="BK200"/>
  <c r="BK198"/>
  <c r="BK196"/>
  <c r="J193"/>
  <c r="BK191"/>
  <c r="BK187"/>
  <c r="BK185"/>
  <c r="J182"/>
  <c r="BK180"/>
  <c r="BK178"/>
  <c r="BK174"/>
  <c r="BK170"/>
  <c r="J168"/>
  <c r="BK166"/>
  <c r="J164"/>
  <c r="J162"/>
  <c r="BK160"/>
  <c r="J157"/>
  <c r="BK155"/>
  <c r="BK151"/>
  <c r="J149"/>
  <c r="BK145"/>
  <c r="J249"/>
  <c r="J246"/>
  <c r="BK244"/>
  <c r="J241"/>
  <c r="BK238"/>
  <c r="BK236"/>
  <c r="BK233"/>
  <c r="BK231"/>
  <c r="BK229"/>
  <c r="BK226"/>
  <c r="J224"/>
  <c r="J221"/>
  <c r="BK218"/>
  <c r="BK214"/>
  <c r="BK211"/>
  <c r="BK209"/>
  <c r="BK205"/>
  <c r="J202"/>
  <c r="J200"/>
  <c r="J198"/>
  <c r="J196"/>
  <c r="BK193"/>
  <c r="J188"/>
  <c r="BK186"/>
  <c r="J184"/>
  <c r="J181"/>
  <c r="J179"/>
  <c r="J176"/>
  <c r="J171"/>
  <c r="BK169"/>
  <c r="BK167"/>
  <c r="BK165"/>
  <c r="J163"/>
  <c r="BK161"/>
  <c r="J159"/>
  <c r="J156"/>
  <c r="BK152"/>
  <c r="BK150"/>
  <c r="BK147"/>
  <c r="J144"/>
  <c r="J142"/>
  <c i="6" r="J206"/>
  <c r="BK204"/>
  <c r="BK202"/>
  <c r="BK200"/>
  <c r="J198"/>
  <c r="J195"/>
  <c r="BK193"/>
  <c r="J189"/>
  <c r="J187"/>
  <c r="J185"/>
  <c r="J183"/>
  <c r="J181"/>
  <c r="J179"/>
  <c r="BK177"/>
  <c r="BK175"/>
  <c r="J172"/>
  <c r="BK170"/>
  <c r="BK168"/>
  <c r="J166"/>
  <c r="BK164"/>
  <c r="BK161"/>
  <c r="BK159"/>
  <c r="BK156"/>
  <c r="BK154"/>
  <c r="J152"/>
  <c r="J151"/>
  <c r="BK149"/>
  <c r="BK147"/>
  <c r="J145"/>
  <c r="BK143"/>
  <c r="J141"/>
  <c r="J139"/>
  <c r="BK136"/>
  <c r="BK134"/>
  <c r="BK132"/>
  <c r="BK130"/>
  <c r="J128"/>
  <c r="J126"/>
  <c r="J124"/>
  <c r="BK206"/>
  <c r="J204"/>
  <c r="J202"/>
  <c r="J200"/>
  <c r="BK198"/>
  <c r="BK195"/>
  <c r="J193"/>
  <c r="J190"/>
  <c r="J188"/>
  <c r="J186"/>
  <c r="BK184"/>
  <c r="BK182"/>
  <c r="J180"/>
  <c r="BK178"/>
  <c r="BK176"/>
  <c r="BK173"/>
  <c r="BK171"/>
  <c r="BK169"/>
  <c r="BK167"/>
  <c r="J165"/>
  <c r="BK162"/>
  <c r="BK160"/>
  <c r="J158"/>
  <c r="BK155"/>
  <c r="J153"/>
  <c r="BK151"/>
  <c r="J149"/>
  <c r="J147"/>
  <c r="J144"/>
  <c r="J142"/>
  <c r="J140"/>
  <c r="BK137"/>
  <c r="BK135"/>
  <c r="BK133"/>
  <c r="BK131"/>
  <c r="J129"/>
  <c r="J127"/>
  <c r="J125"/>
  <c i="7" r="J201"/>
  <c r="J199"/>
  <c r="BK197"/>
  <c r="J195"/>
  <c r="J193"/>
  <c r="J191"/>
  <c r="J189"/>
  <c r="BK187"/>
  <c r="BK185"/>
  <c r="BK183"/>
  <c r="J179"/>
  <c r="J177"/>
  <c r="BK175"/>
  <c r="BK173"/>
  <c r="J171"/>
  <c r="J168"/>
  <c r="J166"/>
  <c r="J164"/>
  <c r="J162"/>
  <c r="J160"/>
  <c r="J158"/>
  <c r="J155"/>
  <c r="BK153"/>
  <c r="BK151"/>
  <c r="BK149"/>
  <c r="BK147"/>
  <c r="J145"/>
  <c r="J143"/>
  <c r="BK141"/>
  <c r="BK139"/>
  <c r="J137"/>
  <c r="BK135"/>
  <c r="J132"/>
  <c r="J130"/>
  <c r="J128"/>
  <c r="J126"/>
  <c r="J124"/>
  <c r="BK201"/>
  <c r="BK199"/>
  <c r="J197"/>
  <c r="BK195"/>
  <c r="BK194"/>
  <c r="BK191"/>
  <c r="BK189"/>
  <c r="BK188"/>
  <c r="BK186"/>
  <c r="J184"/>
  <c r="J182"/>
  <c r="J178"/>
  <c r="BK176"/>
  <c r="J174"/>
  <c r="BK172"/>
  <c r="J170"/>
  <c r="J167"/>
  <c r="J165"/>
  <c r="J163"/>
  <c r="J161"/>
  <c r="J159"/>
  <c r="J157"/>
  <c r="J154"/>
  <c r="BK152"/>
  <c r="BK150"/>
  <c r="BK148"/>
  <c r="J146"/>
  <c r="J144"/>
  <c r="J142"/>
  <c r="BK140"/>
  <c r="J138"/>
  <c r="BK136"/>
  <c r="J134"/>
  <c r="BK131"/>
  <c r="BK129"/>
  <c r="J127"/>
  <c r="J125"/>
  <c r="BK123"/>
  <c i="8" r="BK127"/>
  <c r="J127"/>
  <c r="BK125"/>
  <c r="BK123"/>
  <c r="F37"/>
  <c i="2" r="BK753"/>
  <c r="BK748"/>
  <c r="J746"/>
  <c r="J742"/>
  <c r="J734"/>
  <c r="J723"/>
  <c r="BK720"/>
  <c r="BK718"/>
  <c r="BK707"/>
  <c r="J702"/>
  <c r="J699"/>
  <c r="BK695"/>
  <c r="J692"/>
  <c r="BK689"/>
  <c r="BK684"/>
  <c r="J682"/>
  <c r="BK679"/>
  <c r="J677"/>
  <c r="J675"/>
  <c r="BK668"/>
  <c r="BK661"/>
  <c r="BK658"/>
  <c r="BK653"/>
  <c r="J650"/>
  <c r="BK648"/>
  <c r="BK647"/>
  <c r="J645"/>
  <c r="J643"/>
  <c r="BK641"/>
  <c r="BK638"/>
  <c r="BK637"/>
  <c r="BK634"/>
  <c r="BK632"/>
  <c r="BK622"/>
  <c r="BK616"/>
  <c r="J614"/>
  <c r="J612"/>
  <c r="BK608"/>
  <c r="BK603"/>
  <c r="BK601"/>
  <c r="BK599"/>
  <c r="BK597"/>
  <c r="BK595"/>
  <c r="BK593"/>
  <c r="J587"/>
  <c r="J581"/>
  <c r="J571"/>
  <c r="J567"/>
  <c r="BK563"/>
  <c r="J549"/>
  <c r="J544"/>
  <c r="J539"/>
  <c r="J535"/>
  <c r="J527"/>
  <c r="J524"/>
  <c r="BK518"/>
  <c r="BK509"/>
  <c r="J505"/>
  <c r="BK500"/>
  <c r="BK495"/>
  <c r="BK489"/>
  <c r="J487"/>
  <c r="J485"/>
  <c r="J482"/>
  <c r="BK479"/>
  <c r="BK477"/>
  <c r="BK472"/>
  <c r="BK464"/>
  <c r="BK461"/>
  <c r="BK453"/>
  <c r="J449"/>
  <c r="J446"/>
  <c r="J437"/>
  <c r="BK434"/>
  <c r="BK431"/>
  <c r="BK423"/>
  <c r="BK415"/>
  <c r="BK410"/>
  <c r="BK405"/>
  <c r="BK399"/>
  <c r="J397"/>
  <c r="J394"/>
  <c r="BK390"/>
  <c r="J386"/>
  <c r="J382"/>
  <c r="J380"/>
  <c r="BK378"/>
  <c r="J376"/>
  <c r="BK373"/>
  <c r="BK368"/>
  <c r="J362"/>
  <c r="J354"/>
  <c r="J350"/>
  <c r="J345"/>
  <c r="BK340"/>
  <c r="J337"/>
  <c r="BK334"/>
  <c r="J331"/>
  <c r="J328"/>
  <c r="J323"/>
  <c r="J318"/>
  <c r="BK310"/>
  <c r="BK297"/>
  <c r="J294"/>
  <c r="BK290"/>
  <c r="BK272"/>
  <c r="J268"/>
  <c r="J250"/>
  <c r="J246"/>
  <c r="BK241"/>
  <c r="J240"/>
  <c r="J239"/>
  <c r="J237"/>
  <c r="J235"/>
  <c r="BK231"/>
  <c r="J203"/>
  <c r="BK195"/>
  <c r="BK191"/>
  <c r="BK187"/>
  <c r="BK158"/>
  <c r="J157"/>
  <c r="BK149"/>
  <c r="BK146"/>
  <c i="1" r="AS94"/>
  <c i="2" r="BK719"/>
  <c r="BK717"/>
  <c r="J703"/>
  <c r="J701"/>
  <c r="BK698"/>
  <c r="BK693"/>
  <c r="J690"/>
  <c r="J687"/>
  <c r="J683"/>
  <c r="J680"/>
  <c r="J678"/>
  <c r="BK676"/>
  <c r="J671"/>
  <c r="J666"/>
  <c r="J659"/>
  <c r="J654"/>
  <c r="J652"/>
  <c r="BK649"/>
  <c r="BK646"/>
  <c r="BK644"/>
  <c r="J641"/>
  <c r="J634"/>
  <c r="J632"/>
  <c r="J622"/>
  <c r="J616"/>
  <c r="BK614"/>
  <c r="BK613"/>
  <c r="J609"/>
  <c r="J604"/>
  <c r="J602"/>
  <c r="J600"/>
  <c r="BK598"/>
  <c r="J596"/>
  <c r="J594"/>
  <c r="BK588"/>
  <c r="BK582"/>
  <c r="J573"/>
  <c r="BK568"/>
  <c r="J566"/>
  <c r="J552"/>
  <c r="J546"/>
  <c r="BK540"/>
  <c r="J538"/>
  <c r="J532"/>
  <c r="BK525"/>
  <c r="J520"/>
  <c r="BK513"/>
  <c r="BK507"/>
  <c r="J502"/>
  <c r="J497"/>
  <c r="BK491"/>
  <c r="J488"/>
  <c r="BK486"/>
  <c r="BK483"/>
  <c r="BK482"/>
  <c r="J479"/>
  <c r="J477"/>
  <c r="J472"/>
  <c r="J466"/>
  <c r="J461"/>
  <c r="J453"/>
  <c r="BK449"/>
  <c r="J435"/>
  <c r="J432"/>
  <c r="BK426"/>
  <c r="J420"/>
  <c r="BK409"/>
  <c r="J402"/>
  <c r="BK398"/>
  <c r="J396"/>
  <c r="BK392"/>
  <c r="J388"/>
  <c r="BK386"/>
  <c r="BK382"/>
  <c r="BK379"/>
  <c r="BK377"/>
  <c r="BK375"/>
  <c r="BK371"/>
  <c r="J368"/>
  <c r="BK362"/>
  <c r="BK354"/>
  <c r="BK347"/>
  <c r="BK345"/>
  <c r="J340"/>
  <c r="BK337"/>
  <c r="J334"/>
  <c r="BK331"/>
  <c r="BK328"/>
  <c r="BK323"/>
  <c r="BK318"/>
  <c r="J310"/>
  <c r="J297"/>
  <c r="BK294"/>
  <c r="J290"/>
  <c r="J284"/>
  <c r="J272"/>
  <c r="BK250"/>
  <c r="BK246"/>
  <c r="J241"/>
  <c r="BK237"/>
  <c r="BK235"/>
  <c r="J231"/>
  <c r="BK203"/>
  <c r="J191"/>
  <c r="J187"/>
  <c r="BK181"/>
  <c r="BK177"/>
  <c r="BK172"/>
  <c r="BK166"/>
  <c r="J163"/>
  <c r="BK157"/>
  <c r="J149"/>
  <c r="BK142"/>
  <c i="3" r="BK149"/>
  <c r="J146"/>
  <c r="J143"/>
  <c r="BK130"/>
  <c r="J153"/>
  <c r="BK147"/>
  <c r="J144"/>
  <c r="J137"/>
  <c r="J124"/>
  <c i="4" r="BK234"/>
  <c r="BK229"/>
  <c r="J226"/>
  <c r="J223"/>
  <c r="J221"/>
  <c r="J219"/>
  <c r="J217"/>
  <c r="BK215"/>
  <c r="J213"/>
  <c r="BK211"/>
  <c r="BK209"/>
  <c r="J207"/>
  <c r="J205"/>
  <c r="J203"/>
  <c r="BK200"/>
  <c r="BK198"/>
  <c r="BK196"/>
  <c r="BK194"/>
  <c r="J191"/>
  <c r="BK189"/>
  <c r="J187"/>
  <c r="BK185"/>
  <c r="BK183"/>
  <c r="BK181"/>
  <c r="J179"/>
  <c r="J177"/>
  <c r="J175"/>
  <c r="BK172"/>
  <c r="BK170"/>
  <c r="BK168"/>
  <c r="BK167"/>
  <c r="J165"/>
  <c r="BK154"/>
  <c r="J148"/>
  <c r="J146"/>
  <c r="BK141"/>
  <c r="J139"/>
  <c r="BK135"/>
  <c r="BK236"/>
  <c r="BK231"/>
  <c r="J227"/>
  <c r="J224"/>
  <c r="J222"/>
  <c r="J220"/>
  <c r="J218"/>
  <c r="BK216"/>
  <c r="J214"/>
  <c r="BK212"/>
  <c r="J210"/>
  <c r="J208"/>
  <c r="J206"/>
  <c r="J204"/>
  <c r="J201"/>
  <c r="BK199"/>
  <c r="J197"/>
  <c r="BK195"/>
  <c r="J193"/>
  <c r="J190"/>
  <c r="J188"/>
  <c r="J186"/>
  <c r="BK184"/>
  <c r="J182"/>
  <c r="J180"/>
  <c r="J178"/>
  <c r="J176"/>
  <c r="J174"/>
  <c r="J171"/>
  <c r="BK169"/>
  <c r="J166"/>
  <c r="BK159"/>
  <c r="J151"/>
  <c r="J147"/>
  <c r="BK145"/>
  <c r="J140"/>
  <c r="J138"/>
  <c r="BK132"/>
  <c i="5" r="J250"/>
  <c r="BK249"/>
  <c r="BK247"/>
  <c r="J245"/>
  <c r="BK243"/>
  <c r="BK242"/>
  <c r="J240"/>
  <c r="J237"/>
  <c r="J235"/>
  <c r="BK232"/>
  <c r="BK230"/>
  <c r="J228"/>
  <c r="J225"/>
  <c r="J222"/>
  <c r="BK220"/>
  <c r="J216"/>
  <c r="BK210"/>
  <c r="J207"/>
  <c r="J204"/>
  <c r="BK201"/>
  <c r="BK199"/>
  <c r="BK197"/>
  <c r="BK194"/>
  <c r="BK192"/>
  <c r="J191"/>
  <c r="BK188"/>
  <c r="J186"/>
  <c r="BK184"/>
  <c r="BK181"/>
  <c r="BK179"/>
  <c r="BK176"/>
  <c r="BK171"/>
  <c r="J169"/>
  <c r="J167"/>
  <c r="J165"/>
  <c r="BK163"/>
  <c r="J161"/>
  <c r="BK159"/>
  <c r="BK156"/>
  <c r="J152"/>
  <c r="J150"/>
  <c r="J147"/>
  <c r="BK144"/>
  <c r="BK248"/>
  <c r="J247"/>
  <c r="BK245"/>
  <c r="J242"/>
  <c r="BK240"/>
  <c r="BK237"/>
  <c r="BK235"/>
  <c r="J232"/>
  <c r="J230"/>
  <c r="BK228"/>
  <c r="BK225"/>
  <c r="BK222"/>
  <c r="J220"/>
  <c r="BK216"/>
  <c r="J214"/>
  <c r="J210"/>
  <c r="BK207"/>
  <c r="BK204"/>
  <c r="J201"/>
  <c r="J199"/>
  <c r="J197"/>
  <c r="J194"/>
  <c r="J192"/>
  <c r="J187"/>
  <c r="J185"/>
  <c r="BK182"/>
  <c r="J180"/>
  <c r="J178"/>
  <c r="J174"/>
  <c r="J170"/>
  <c r="BK168"/>
  <c r="J166"/>
  <c r="BK164"/>
  <c r="BK162"/>
  <c r="J160"/>
  <c r="BK157"/>
  <c r="J155"/>
  <c r="J151"/>
  <c r="BK149"/>
  <c r="J145"/>
  <c r="BK142"/>
  <c i="6" r="BK207"/>
  <c r="BK205"/>
  <c r="J203"/>
  <c r="J201"/>
  <c r="J199"/>
  <c r="J197"/>
  <c r="BK194"/>
  <c r="BK192"/>
  <c r="BK190"/>
  <c r="BK188"/>
  <c r="BK186"/>
  <c r="J184"/>
  <c r="J182"/>
  <c r="BK180"/>
  <c r="J178"/>
  <c r="J176"/>
  <c r="J173"/>
  <c r="J171"/>
  <c r="J169"/>
  <c r="J167"/>
  <c r="BK165"/>
  <c r="J162"/>
  <c r="J160"/>
  <c r="BK158"/>
  <c r="J155"/>
  <c r="BK153"/>
  <c r="J150"/>
  <c r="J148"/>
  <c r="J146"/>
  <c r="BK144"/>
  <c r="BK142"/>
  <c r="BK140"/>
  <c r="J137"/>
  <c r="J135"/>
  <c r="J133"/>
  <c r="J131"/>
  <c r="BK129"/>
  <c r="BK127"/>
  <c r="BK125"/>
  <c r="J207"/>
  <c r="J205"/>
  <c r="BK203"/>
  <c r="BK201"/>
  <c r="BK199"/>
  <c r="BK197"/>
  <c r="J194"/>
  <c r="J192"/>
  <c r="BK189"/>
  <c r="BK187"/>
  <c r="BK185"/>
  <c r="BK183"/>
  <c r="BK181"/>
  <c r="BK179"/>
  <c r="J177"/>
  <c r="J175"/>
  <c r="BK172"/>
  <c r="J170"/>
  <c r="J168"/>
  <c r="BK166"/>
  <c r="J164"/>
  <c r="J161"/>
  <c r="J159"/>
  <c r="J156"/>
  <c r="J154"/>
  <c r="BK152"/>
  <c r="BK150"/>
  <c r="BK148"/>
  <c r="BK146"/>
  <c r="BK145"/>
  <c r="J143"/>
  <c r="BK141"/>
  <c r="BK139"/>
  <c r="J136"/>
  <c r="J134"/>
  <c r="J132"/>
  <c r="J130"/>
  <c r="BK128"/>
  <c r="BK126"/>
  <c r="BK124"/>
  <c i="7" r="J200"/>
  <c r="BK198"/>
  <c r="J196"/>
  <c r="J194"/>
  <c r="J192"/>
  <c r="J190"/>
  <c r="J188"/>
  <c r="J186"/>
  <c r="BK184"/>
  <c r="BK182"/>
  <c r="BK178"/>
  <c r="J176"/>
  <c r="BK174"/>
  <c r="J172"/>
  <c r="BK170"/>
  <c r="BK167"/>
  <c r="BK165"/>
  <c r="BK163"/>
  <c r="BK161"/>
  <c r="BK159"/>
  <c r="BK157"/>
  <c r="BK154"/>
  <c r="J152"/>
  <c r="J150"/>
  <c r="J148"/>
  <c r="BK146"/>
  <c r="BK144"/>
  <c r="BK142"/>
  <c r="J140"/>
  <c r="BK138"/>
  <c r="J136"/>
  <c r="BK134"/>
  <c r="J131"/>
  <c r="J129"/>
  <c r="BK127"/>
  <c r="BK125"/>
  <c r="J123"/>
  <c r="BK200"/>
  <c r="J198"/>
  <c r="BK196"/>
  <c r="BK193"/>
  <c r="BK192"/>
  <c r="BK190"/>
  <c r="J187"/>
  <c r="J185"/>
  <c r="J183"/>
  <c r="BK179"/>
  <c r="BK177"/>
  <c r="J175"/>
  <c r="J173"/>
  <c r="BK171"/>
  <c r="BK168"/>
  <c r="BK166"/>
  <c r="BK164"/>
  <c r="BK162"/>
  <c r="BK160"/>
  <c r="BK158"/>
  <c r="BK155"/>
  <c r="J153"/>
  <c r="J151"/>
  <c r="J149"/>
  <c r="J147"/>
  <c r="BK145"/>
  <c r="BK143"/>
  <c r="J141"/>
  <c r="J139"/>
  <c r="BK137"/>
  <c r="J135"/>
  <c r="BK132"/>
  <c r="BK130"/>
  <c r="BK128"/>
  <c r="BK126"/>
  <c r="BK124"/>
  <c i="8" r="J125"/>
  <c r="J123"/>
  <c i="2" l="1" r="BK141"/>
  <c r="J141"/>
  <c r="J98"/>
  <c r="R141"/>
  <c r="BK176"/>
  <c r="J176"/>
  <c r="J99"/>
  <c r="R176"/>
  <c r="T176"/>
  <c r="P202"/>
  <c r="T202"/>
  <c r="BK276"/>
  <c r="J276"/>
  <c r="J101"/>
  <c r="R276"/>
  <c r="T276"/>
  <c r="BK295"/>
  <c r="J295"/>
  <c r="J102"/>
  <c r="R295"/>
  <c r="BK383"/>
  <c r="J383"/>
  <c r="J103"/>
  <c r="T383"/>
  <c r="P430"/>
  <c r="R430"/>
  <c r="P439"/>
  <c r="R439"/>
  <c r="P454"/>
  <c r="T454"/>
  <c r="BK490"/>
  <c r="J490"/>
  <c r="J109"/>
  <c r="R490"/>
  <c r="BK519"/>
  <c r="J519"/>
  <c r="J110"/>
  <c r="R519"/>
  <c r="BK526"/>
  <c r="J526"/>
  <c r="J111"/>
  <c r="T526"/>
  <c r="P545"/>
  <c r="R545"/>
  <c r="P572"/>
  <c r="R572"/>
  <c r="P640"/>
  <c r="R640"/>
  <c r="BK651"/>
  <c r="J651"/>
  <c r="J115"/>
  <c r="R651"/>
  <c r="BK681"/>
  <c r="J681"/>
  <c r="J116"/>
  <c r="R681"/>
  <c r="BK700"/>
  <c r="J700"/>
  <c r="J117"/>
  <c r="T700"/>
  <c r="BK722"/>
  <c r="J722"/>
  <c r="J118"/>
  <c r="R722"/>
  <c r="BK749"/>
  <c r="J749"/>
  <c r="J119"/>
  <c r="R749"/>
  <c i="3" r="BK123"/>
  <c r="J123"/>
  <c r="J98"/>
  <c r="T123"/>
  <c r="P136"/>
  <c r="R136"/>
  <c r="BK145"/>
  <c r="J145"/>
  <c r="J100"/>
  <c r="T145"/>
  <c i="4" r="BK131"/>
  <c r="J131"/>
  <c r="J98"/>
  <c r="R131"/>
  <c r="R130"/>
  <c r="T131"/>
  <c r="T130"/>
  <c r="BK164"/>
  <c r="J164"/>
  <c r="J101"/>
  <c r="P164"/>
  <c r="R164"/>
  <c r="BK173"/>
  <c r="J173"/>
  <c r="J102"/>
  <c r="R173"/>
  <c r="BK192"/>
  <c r="J192"/>
  <c r="J103"/>
  <c r="R192"/>
  <c r="BK202"/>
  <c r="J202"/>
  <c r="J104"/>
  <c r="T202"/>
  <c r="P225"/>
  <c r="T225"/>
  <c r="P228"/>
  <c r="R228"/>
  <c i="5" r="P141"/>
  <c r="T141"/>
  <c r="P154"/>
  <c r="T154"/>
  <c r="BK158"/>
  <c r="J158"/>
  <c r="J100"/>
  <c r="R158"/>
  <c r="BK183"/>
  <c r="J183"/>
  <c r="J105"/>
  <c r="R183"/>
  <c r="R177"/>
  <c r="BK190"/>
  <c r="J190"/>
  <c r="J107"/>
  <c r="R190"/>
  <c r="BK195"/>
  <c r="J195"/>
  <c r="J108"/>
  <c r="T195"/>
  <c r="P203"/>
  <c r="T203"/>
  <c r="P208"/>
  <c r="P206"/>
  <c r="T208"/>
  <c r="T206"/>
  <c r="P219"/>
  <c r="T219"/>
  <c r="P223"/>
  <c r="T223"/>
  <c r="P227"/>
  <c r="T227"/>
  <c r="P234"/>
  <c r="T234"/>
  <c r="P239"/>
  <c r="T239"/>
  <c i="6" r="P123"/>
  <c r="T123"/>
  <c r="P138"/>
  <c r="R138"/>
  <c r="BK163"/>
  <c r="J163"/>
  <c r="J99"/>
  <c r="R163"/>
  <c r="P174"/>
  <c r="T174"/>
  <c r="P191"/>
  <c r="T191"/>
  <c r="P196"/>
  <c r="R196"/>
  <c i="7" r="BK122"/>
  <c r="J122"/>
  <c r="J97"/>
  <c r="R122"/>
  <c r="BK133"/>
  <c r="J133"/>
  <c r="J98"/>
  <c r="T133"/>
  <c r="BK156"/>
  <c r="J156"/>
  <c r="J99"/>
  <c r="R156"/>
  <c r="BK169"/>
  <c r="J169"/>
  <c r="J100"/>
  <c r="R169"/>
  <c r="P181"/>
  <c r="T181"/>
  <c i="2" r="P141"/>
  <c r="T141"/>
  <c r="P176"/>
  <c r="BK202"/>
  <c r="J202"/>
  <c r="J100"/>
  <c r="R202"/>
  <c r="P276"/>
  <c r="P295"/>
  <c r="T295"/>
  <c r="P383"/>
  <c r="R383"/>
  <c r="BK430"/>
  <c r="J430"/>
  <c r="J104"/>
  <c r="T430"/>
  <c r="BK439"/>
  <c r="J439"/>
  <c r="J107"/>
  <c r="T439"/>
  <c r="BK454"/>
  <c r="J454"/>
  <c r="J108"/>
  <c r="R454"/>
  <c r="P490"/>
  <c r="T490"/>
  <c r="P519"/>
  <c r="T519"/>
  <c r="P526"/>
  <c r="R526"/>
  <c r="BK545"/>
  <c r="J545"/>
  <c r="J112"/>
  <c r="T545"/>
  <c r="BK572"/>
  <c r="J572"/>
  <c r="J113"/>
  <c r="T572"/>
  <c r="BK640"/>
  <c r="J640"/>
  <c r="J114"/>
  <c r="T640"/>
  <c r="P651"/>
  <c r="T651"/>
  <c r="P681"/>
  <c r="T681"/>
  <c r="P700"/>
  <c r="R700"/>
  <c r="P722"/>
  <c r="T722"/>
  <c r="P749"/>
  <c r="T749"/>
  <c i="3" r="P123"/>
  <c r="R123"/>
  <c r="BK136"/>
  <c r="J136"/>
  <c r="J99"/>
  <c r="T136"/>
  <c r="P145"/>
  <c r="R145"/>
  <c i="4" r="P131"/>
  <c r="P130"/>
  <c r="T164"/>
  <c r="P173"/>
  <c r="T173"/>
  <c r="P192"/>
  <c r="T192"/>
  <c r="P202"/>
  <c r="R202"/>
  <c r="BK225"/>
  <c r="J225"/>
  <c r="J105"/>
  <c r="R225"/>
  <c r="BK228"/>
  <c r="J228"/>
  <c r="J106"/>
  <c r="T228"/>
  <c i="5" r="BK141"/>
  <c r="J141"/>
  <c r="J97"/>
  <c r="R141"/>
  <c r="BK154"/>
  <c r="J154"/>
  <c r="J99"/>
  <c r="R154"/>
  <c r="R153"/>
  <c r="P158"/>
  <c r="T158"/>
  <c r="P183"/>
  <c r="P177"/>
  <c r="T183"/>
  <c r="T177"/>
  <c r="P190"/>
  <c r="T190"/>
  <c r="T189"/>
  <c r="P195"/>
  <c r="R195"/>
  <c r="BK203"/>
  <c r="J203"/>
  <c r="J109"/>
  <c r="R203"/>
  <c r="BK208"/>
  <c r="J208"/>
  <c r="J111"/>
  <c r="R208"/>
  <c r="R206"/>
  <c r="BK219"/>
  <c r="J219"/>
  <c r="J116"/>
  <c r="R219"/>
  <c r="BK223"/>
  <c r="J223"/>
  <c r="J117"/>
  <c r="R223"/>
  <c r="BK227"/>
  <c r="J227"/>
  <c r="J118"/>
  <c r="R227"/>
  <c r="BK234"/>
  <c r="J234"/>
  <c r="J119"/>
  <c r="R234"/>
  <c r="BK239"/>
  <c r="J239"/>
  <c r="J120"/>
  <c r="R239"/>
  <c i="6" r="BK123"/>
  <c r="J123"/>
  <c r="J97"/>
  <c r="R123"/>
  <c r="BK138"/>
  <c r="J138"/>
  <c r="J98"/>
  <c r="T138"/>
  <c r="P163"/>
  <c r="T163"/>
  <c r="BK174"/>
  <c r="J174"/>
  <c r="J100"/>
  <c r="R174"/>
  <c r="BK191"/>
  <c r="J191"/>
  <c r="J101"/>
  <c r="R191"/>
  <c r="BK196"/>
  <c r="J196"/>
  <c r="J102"/>
  <c r="T196"/>
  <c i="7" r="P122"/>
  <c r="T122"/>
  <c r="P133"/>
  <c r="R133"/>
  <c r="P156"/>
  <c r="T156"/>
  <c r="P169"/>
  <c r="T169"/>
  <c r="BK181"/>
  <c r="J181"/>
  <c r="J101"/>
  <c r="R181"/>
  <c i="2" r="BK436"/>
  <c r="J436"/>
  <c r="J105"/>
  <c i="4" r="BK158"/>
  <c r="J158"/>
  <c r="J99"/>
  <c r="BK233"/>
  <c r="J233"/>
  <c r="J108"/>
  <c i="5" r="BK213"/>
  <c r="J213"/>
  <c r="J113"/>
  <c i="3" r="BK152"/>
  <c r="J152"/>
  <c r="J101"/>
  <c i="4" r="BK235"/>
  <c r="J235"/>
  <c r="J109"/>
  <c i="5" r="BK173"/>
  <c r="J173"/>
  <c r="J102"/>
  <c r="BK175"/>
  <c r="J175"/>
  <c r="J103"/>
  <c r="BK177"/>
  <c r="J177"/>
  <c r="J104"/>
  <c r="BK215"/>
  <c r="J215"/>
  <c r="J114"/>
  <c r="BK217"/>
  <c r="J217"/>
  <c r="J115"/>
  <c i="8" r="BK122"/>
  <c r="J122"/>
  <c r="J98"/>
  <c r="BK124"/>
  <c r="J124"/>
  <c r="J99"/>
  <c r="BK126"/>
  <c r="J126"/>
  <c r="J100"/>
  <c r="E85"/>
  <c r="J89"/>
  <c r="F92"/>
  <c r="BE123"/>
  <c r="BE125"/>
  <c r="BE127"/>
  <c i="1" r="BD101"/>
  <c i="7" r="E85"/>
  <c r="J89"/>
  <c r="F118"/>
  <c r="BE123"/>
  <c r="BE125"/>
  <c r="BE127"/>
  <c r="BE128"/>
  <c r="BE129"/>
  <c r="BE130"/>
  <c r="BE131"/>
  <c r="BE135"/>
  <c r="BE136"/>
  <c r="BE139"/>
  <c r="BE142"/>
  <c r="BE144"/>
  <c r="BE145"/>
  <c r="BE147"/>
  <c r="BE151"/>
  <c r="BE152"/>
  <c r="BE154"/>
  <c r="BE155"/>
  <c r="BE157"/>
  <c r="BE159"/>
  <c r="BE161"/>
  <c r="BE163"/>
  <c r="BE165"/>
  <c r="BE167"/>
  <c r="BE168"/>
  <c r="BE170"/>
  <c r="BE171"/>
  <c r="BE175"/>
  <c r="BE176"/>
  <c r="BE178"/>
  <c r="BE179"/>
  <c r="BE182"/>
  <c r="BE183"/>
  <c r="BE184"/>
  <c r="BE186"/>
  <c r="BE187"/>
  <c r="BE188"/>
  <c r="BE189"/>
  <c r="BE190"/>
  <c r="BE191"/>
  <c r="BE194"/>
  <c r="BE196"/>
  <c r="BE197"/>
  <c r="BE198"/>
  <c r="BE199"/>
  <c r="BE200"/>
  <c r="BE201"/>
  <c r="BE124"/>
  <c r="BE126"/>
  <c r="BE132"/>
  <c r="BE134"/>
  <c r="BE137"/>
  <c r="BE138"/>
  <c r="BE140"/>
  <c r="BE141"/>
  <c r="BE143"/>
  <c r="BE146"/>
  <c r="BE148"/>
  <c r="BE149"/>
  <c r="BE150"/>
  <c r="BE153"/>
  <c r="BE158"/>
  <c r="BE160"/>
  <c r="BE162"/>
  <c r="BE164"/>
  <c r="BE166"/>
  <c r="BE172"/>
  <c r="BE173"/>
  <c r="BE174"/>
  <c r="BE177"/>
  <c r="BE185"/>
  <c r="BE192"/>
  <c r="BE193"/>
  <c r="BE195"/>
  <c i="6" r="E85"/>
  <c r="F92"/>
  <c r="J116"/>
  <c r="BE125"/>
  <c r="BE130"/>
  <c r="BE132"/>
  <c r="BE134"/>
  <c r="BE136"/>
  <c r="BE141"/>
  <c r="BE144"/>
  <c r="BE145"/>
  <c r="BE147"/>
  <c r="BE149"/>
  <c r="BE150"/>
  <c r="BE151"/>
  <c r="BE154"/>
  <c r="BE159"/>
  <c r="BE161"/>
  <c r="BE162"/>
  <c r="BE165"/>
  <c r="BE166"/>
  <c r="BE168"/>
  <c r="BE170"/>
  <c r="BE171"/>
  <c r="BE172"/>
  <c r="BE175"/>
  <c r="BE177"/>
  <c r="BE178"/>
  <c r="BE180"/>
  <c r="BE181"/>
  <c r="BE182"/>
  <c r="BE184"/>
  <c r="BE185"/>
  <c r="BE190"/>
  <c r="BE192"/>
  <c r="BE194"/>
  <c r="BE195"/>
  <c r="BE197"/>
  <c r="BE199"/>
  <c r="BE200"/>
  <c r="BE201"/>
  <c r="BE202"/>
  <c r="BE205"/>
  <c r="BE207"/>
  <c r="BE124"/>
  <c r="BE126"/>
  <c r="BE127"/>
  <c r="BE128"/>
  <c r="BE129"/>
  <c r="BE131"/>
  <c r="BE133"/>
  <c r="BE135"/>
  <c r="BE137"/>
  <c r="BE139"/>
  <c r="BE140"/>
  <c r="BE142"/>
  <c r="BE143"/>
  <c r="BE146"/>
  <c r="BE148"/>
  <c r="BE152"/>
  <c r="BE153"/>
  <c r="BE155"/>
  <c r="BE156"/>
  <c r="BE158"/>
  <c r="BE160"/>
  <c r="BE164"/>
  <c r="BE167"/>
  <c r="BE169"/>
  <c r="BE173"/>
  <c r="BE176"/>
  <c r="BE179"/>
  <c r="BE183"/>
  <c r="BE186"/>
  <c r="BE187"/>
  <c r="BE188"/>
  <c r="BE189"/>
  <c r="BE193"/>
  <c r="BE198"/>
  <c r="BE203"/>
  <c r="BE204"/>
  <c r="BE206"/>
  <c i="5" r="E85"/>
  <c r="J134"/>
  <c r="F137"/>
  <c r="BE142"/>
  <c r="BE147"/>
  <c r="BE151"/>
  <c r="BE156"/>
  <c r="BE157"/>
  <c r="BE160"/>
  <c r="BE161"/>
  <c r="BE164"/>
  <c r="BE165"/>
  <c r="BE166"/>
  <c r="BE170"/>
  <c r="BE171"/>
  <c r="BE174"/>
  <c r="BE178"/>
  <c r="BE185"/>
  <c r="BE186"/>
  <c r="BE187"/>
  <c r="BE191"/>
  <c r="BE192"/>
  <c r="BE193"/>
  <c r="BE194"/>
  <c r="BE196"/>
  <c r="BE197"/>
  <c r="BE199"/>
  <c r="BE200"/>
  <c r="BE202"/>
  <c r="BE207"/>
  <c r="BE209"/>
  <c r="BE211"/>
  <c r="BE214"/>
  <c r="BE218"/>
  <c r="BE221"/>
  <c r="BE225"/>
  <c r="BE233"/>
  <c r="BE235"/>
  <c r="BE237"/>
  <c r="BE238"/>
  <c r="BE240"/>
  <c r="BE241"/>
  <c r="BE243"/>
  <c r="BE144"/>
  <c r="BE145"/>
  <c r="BE149"/>
  <c r="BE150"/>
  <c r="BE152"/>
  <c r="BE155"/>
  <c r="BE159"/>
  <c r="BE162"/>
  <c r="BE163"/>
  <c r="BE167"/>
  <c r="BE168"/>
  <c r="BE169"/>
  <c r="BE176"/>
  <c r="BE179"/>
  <c r="BE180"/>
  <c r="BE181"/>
  <c r="BE182"/>
  <c r="BE184"/>
  <c r="BE188"/>
  <c r="BE198"/>
  <c r="BE201"/>
  <c r="BE204"/>
  <c r="BE205"/>
  <c r="BE210"/>
  <c r="BE216"/>
  <c r="BE220"/>
  <c r="BE222"/>
  <c r="BE224"/>
  <c r="BE226"/>
  <c r="BE228"/>
  <c r="BE229"/>
  <c r="BE230"/>
  <c r="BE231"/>
  <c r="BE232"/>
  <c r="BE236"/>
  <c r="BE242"/>
  <c r="BE244"/>
  <c r="BE245"/>
  <c r="BE246"/>
  <c r="BE247"/>
  <c r="BE248"/>
  <c r="BE249"/>
  <c r="BE250"/>
  <c i="4" r="F126"/>
  <c r="BE138"/>
  <c r="BE141"/>
  <c r="BE145"/>
  <c r="BE146"/>
  <c r="BE147"/>
  <c r="BE148"/>
  <c r="BE159"/>
  <c r="BE165"/>
  <c r="BE167"/>
  <c r="BE168"/>
  <c r="BE172"/>
  <c r="BE176"/>
  <c r="BE178"/>
  <c r="BE179"/>
  <c r="BE183"/>
  <c r="BE186"/>
  <c r="BE188"/>
  <c r="BE190"/>
  <c r="BE194"/>
  <c r="BE197"/>
  <c r="BE198"/>
  <c r="BE201"/>
  <c r="BE204"/>
  <c r="BE206"/>
  <c r="BE207"/>
  <c r="BE211"/>
  <c r="BE212"/>
  <c r="BE215"/>
  <c r="BE216"/>
  <c r="BE218"/>
  <c r="BE220"/>
  <c r="BE222"/>
  <c r="BE224"/>
  <c r="BE227"/>
  <c r="BE229"/>
  <c r="BE234"/>
  <c r="E85"/>
  <c r="J89"/>
  <c r="BE132"/>
  <c r="BE135"/>
  <c r="BE139"/>
  <c r="BE140"/>
  <c r="BE151"/>
  <c r="BE154"/>
  <c r="BE166"/>
  <c r="BE169"/>
  <c r="BE170"/>
  <c r="BE171"/>
  <c r="BE174"/>
  <c r="BE175"/>
  <c r="BE177"/>
  <c r="BE180"/>
  <c r="BE181"/>
  <c r="BE182"/>
  <c r="BE184"/>
  <c r="BE185"/>
  <c r="BE187"/>
  <c r="BE189"/>
  <c r="BE191"/>
  <c r="BE193"/>
  <c r="BE195"/>
  <c r="BE196"/>
  <c r="BE199"/>
  <c r="BE200"/>
  <c r="BE203"/>
  <c r="BE205"/>
  <c r="BE208"/>
  <c r="BE209"/>
  <c r="BE210"/>
  <c r="BE213"/>
  <c r="BE214"/>
  <c r="BE217"/>
  <c r="BE219"/>
  <c r="BE221"/>
  <c r="BE223"/>
  <c r="BE226"/>
  <c r="BE231"/>
  <c r="BE236"/>
  <c i="3" r="J89"/>
  <c r="BE130"/>
  <c r="BE137"/>
  <c r="BE144"/>
  <c r="BE146"/>
  <c r="E85"/>
  <c r="F92"/>
  <c r="BE124"/>
  <c r="BE143"/>
  <c r="BE147"/>
  <c r="BE149"/>
  <c r="BE153"/>
  <c i="2" r="E85"/>
  <c r="J89"/>
  <c r="BE149"/>
  <c r="BE153"/>
  <c r="BE165"/>
  <c r="BE166"/>
  <c r="BE170"/>
  <c r="BE172"/>
  <c r="BE181"/>
  <c r="BE187"/>
  <c r="BE191"/>
  <c r="BE195"/>
  <c r="BE203"/>
  <c r="BE207"/>
  <c r="BE231"/>
  <c r="BE234"/>
  <c r="BE236"/>
  <c r="BE237"/>
  <c r="BE238"/>
  <c r="BE239"/>
  <c r="BE241"/>
  <c r="BE248"/>
  <c r="BE258"/>
  <c r="BE272"/>
  <c r="BE277"/>
  <c r="BE303"/>
  <c r="BE310"/>
  <c r="BE319"/>
  <c r="BE328"/>
  <c r="BE330"/>
  <c r="BE339"/>
  <c r="BE344"/>
  <c r="BE345"/>
  <c r="BE347"/>
  <c r="BE350"/>
  <c r="BE354"/>
  <c r="BE365"/>
  <c r="BE368"/>
  <c r="BE373"/>
  <c r="BE375"/>
  <c r="BE379"/>
  <c r="BE381"/>
  <c r="BE382"/>
  <c r="BE384"/>
  <c r="BE388"/>
  <c r="BE390"/>
  <c r="BE392"/>
  <c r="BE396"/>
  <c r="BE397"/>
  <c r="BE405"/>
  <c r="BE410"/>
  <c r="BE426"/>
  <c r="BE437"/>
  <c r="BE448"/>
  <c r="BE449"/>
  <c r="BE453"/>
  <c r="BE479"/>
  <c r="BE480"/>
  <c r="BE482"/>
  <c r="BE486"/>
  <c r="BE487"/>
  <c r="BE500"/>
  <c r="BE505"/>
  <c r="BE507"/>
  <c r="BE524"/>
  <c r="BE525"/>
  <c r="BE532"/>
  <c r="BE538"/>
  <c r="BE539"/>
  <c r="BE540"/>
  <c r="BE544"/>
  <c r="BE546"/>
  <c r="BE549"/>
  <c r="BE566"/>
  <c r="BE567"/>
  <c r="BE568"/>
  <c r="BE571"/>
  <c r="BE581"/>
  <c r="BE582"/>
  <c r="BE587"/>
  <c r="BE588"/>
  <c r="BE601"/>
  <c r="BE609"/>
  <c r="BE612"/>
  <c r="BE613"/>
  <c r="BE632"/>
  <c r="BE633"/>
  <c r="BE634"/>
  <c r="BE639"/>
  <c r="BE643"/>
  <c r="BE644"/>
  <c r="BE645"/>
  <c r="BE649"/>
  <c r="BE675"/>
  <c r="BE676"/>
  <c r="BE693"/>
  <c r="BE698"/>
  <c r="BE699"/>
  <c r="BE702"/>
  <c r="BE718"/>
  <c r="BE719"/>
  <c r="BE723"/>
  <c r="BE733"/>
  <c r="BE734"/>
  <c r="BE742"/>
  <c r="BE745"/>
  <c r="BE746"/>
  <c r="F92"/>
  <c r="BE142"/>
  <c r="BE146"/>
  <c r="BE157"/>
  <c r="BE158"/>
  <c r="BE163"/>
  <c r="BE173"/>
  <c r="BE177"/>
  <c r="BE178"/>
  <c r="BE184"/>
  <c r="BE188"/>
  <c r="BE199"/>
  <c r="BE235"/>
  <c r="BE240"/>
  <c r="BE242"/>
  <c r="BE246"/>
  <c r="BE250"/>
  <c r="BE268"/>
  <c r="BE284"/>
  <c r="BE290"/>
  <c r="BE293"/>
  <c r="BE294"/>
  <c r="BE296"/>
  <c r="BE297"/>
  <c r="BE314"/>
  <c r="BE318"/>
  <c r="BE323"/>
  <c r="BE327"/>
  <c r="BE331"/>
  <c r="BE333"/>
  <c r="BE334"/>
  <c r="BE336"/>
  <c r="BE337"/>
  <c r="BE340"/>
  <c r="BE353"/>
  <c r="BE357"/>
  <c r="BE362"/>
  <c r="BE371"/>
  <c r="BE376"/>
  <c r="BE377"/>
  <c r="BE378"/>
  <c r="BE380"/>
  <c r="BE386"/>
  <c r="BE394"/>
  <c r="BE398"/>
  <c r="BE399"/>
  <c r="BE402"/>
  <c r="BE409"/>
  <c r="BE415"/>
  <c r="BE420"/>
  <c r="BE423"/>
  <c r="BE431"/>
  <c r="BE432"/>
  <c r="BE434"/>
  <c r="BE435"/>
  <c r="BE440"/>
  <c r="BE446"/>
  <c r="BE451"/>
  <c r="BE455"/>
  <c r="BE461"/>
  <c r="BE463"/>
  <c r="BE464"/>
  <c r="BE466"/>
  <c r="BE472"/>
  <c r="BE474"/>
  <c r="BE477"/>
  <c r="BE478"/>
  <c r="BE483"/>
  <c r="BE485"/>
  <c r="BE488"/>
  <c r="BE489"/>
  <c r="BE491"/>
  <c r="BE495"/>
  <c r="BE497"/>
  <c r="BE502"/>
  <c r="BE509"/>
  <c r="BE513"/>
  <c r="BE518"/>
  <c r="BE520"/>
  <c r="BE527"/>
  <c r="BE535"/>
  <c r="BE552"/>
  <c r="BE563"/>
  <c r="BE573"/>
  <c r="BE593"/>
  <c r="BE594"/>
  <c r="BE595"/>
  <c r="BE596"/>
  <c r="BE597"/>
  <c r="BE598"/>
  <c r="BE599"/>
  <c r="BE600"/>
  <c r="BE602"/>
  <c r="BE603"/>
  <c r="BE604"/>
  <c r="BE608"/>
  <c r="BE614"/>
  <c r="BE615"/>
  <c r="BE616"/>
  <c r="BE619"/>
  <c r="BE622"/>
  <c r="BE631"/>
  <c r="BE637"/>
  <c r="BE638"/>
  <c r="BE641"/>
  <c r="BE642"/>
  <c r="BE646"/>
  <c r="BE647"/>
  <c r="BE648"/>
  <c r="BE650"/>
  <c r="BE652"/>
  <c r="BE653"/>
  <c r="BE654"/>
  <c r="BE658"/>
  <c r="BE659"/>
  <c r="BE661"/>
  <c r="BE666"/>
  <c r="BE668"/>
  <c r="BE671"/>
  <c r="BE677"/>
  <c r="BE678"/>
  <c r="BE679"/>
  <c r="BE680"/>
  <c r="BE682"/>
  <c r="BE683"/>
  <c r="BE684"/>
  <c r="BE687"/>
  <c r="BE689"/>
  <c r="BE690"/>
  <c r="BE692"/>
  <c r="BE695"/>
  <c r="BE701"/>
  <c r="BE703"/>
  <c r="BE707"/>
  <c r="BE717"/>
  <c r="BE720"/>
  <c r="BE721"/>
  <c r="BE741"/>
  <c r="BE747"/>
  <c r="BE748"/>
  <c r="BE750"/>
  <c r="BE753"/>
  <c r="BE754"/>
  <c r="F34"/>
  <c i="1" r="BA95"/>
  <c i="2" r="F37"/>
  <c i="1" r="BD95"/>
  <c i="3" r="F34"/>
  <c i="1" r="BA96"/>
  <c i="3" r="F36"/>
  <c i="1" r="BC96"/>
  <c i="3" r="F37"/>
  <c i="1" r="BD96"/>
  <c i="3" r="F35"/>
  <c i="1" r="BB96"/>
  <c i="3" r="J34"/>
  <c i="1" r="AW96"/>
  <c i="4" r="F34"/>
  <c i="1" r="BA97"/>
  <c i="4" r="F35"/>
  <c i="1" r="BB97"/>
  <c i="5" r="F34"/>
  <c i="1" r="BA98"/>
  <c i="5" r="F37"/>
  <c i="1" r="BD98"/>
  <c i="6" r="F34"/>
  <c i="1" r="BA99"/>
  <c i="6" r="F36"/>
  <c i="1" r="BC99"/>
  <c i="7" r="F34"/>
  <c i="1" r="BA100"/>
  <c i="7" r="J34"/>
  <c i="1" r="AW100"/>
  <c i="7" r="F36"/>
  <c i="1" r="BC100"/>
  <c i="8" r="J34"/>
  <c i="1" r="AW101"/>
  <c i="8" r="F36"/>
  <c i="1" r="BC101"/>
  <c i="2" r="J34"/>
  <c i="1" r="AW95"/>
  <c i="2" r="F36"/>
  <c i="1" r="BC95"/>
  <c i="2" r="F35"/>
  <c i="1" r="BB95"/>
  <c i="4" r="F36"/>
  <c i="1" r="BC97"/>
  <c i="4" r="J34"/>
  <c i="1" r="AW97"/>
  <c i="4" r="F37"/>
  <c i="1" r="BD97"/>
  <c i="5" r="F35"/>
  <c i="1" r="BB98"/>
  <c i="5" r="J34"/>
  <c i="1" r="AW98"/>
  <c i="5" r="F36"/>
  <c i="1" r="BC98"/>
  <c i="6" r="F37"/>
  <c i="1" r="BD99"/>
  <c i="6" r="J34"/>
  <c i="1" r="AW99"/>
  <c i="6" r="F35"/>
  <c i="1" r="BB99"/>
  <c i="7" r="F35"/>
  <c i="1" r="BB100"/>
  <c i="7" r="F37"/>
  <c i="1" r="BD100"/>
  <c i="8" r="F34"/>
  <c i="1" r="BA101"/>
  <c i="8" r="F35"/>
  <c i="1" r="BB101"/>
  <c i="7" l="1" r="P121"/>
  <c i="1" r="AU100"/>
  <c i="3" r="P122"/>
  <c r="P121"/>
  <c i="1" r="AU96"/>
  <c i="2" r="T438"/>
  <c r="T140"/>
  <c r="T139"/>
  <c i="6" r="T122"/>
  <c i="5" r="T153"/>
  <c r="T140"/>
  <c i="4" r="R163"/>
  <c i="2" r="P438"/>
  <c r="R140"/>
  <c i="7" r="T121"/>
  <c i="6" r="R122"/>
  <c i="5" r="P189"/>
  <c i="4" r="T163"/>
  <c i="3" r="R122"/>
  <c r="R121"/>
  <c i="2" r="P140"/>
  <c r="P139"/>
  <c i="1" r="AU95"/>
  <c i="7" r="R121"/>
  <c i="6" r="P122"/>
  <c i="1" r="AU99"/>
  <c i="5" r="R189"/>
  <c r="R140"/>
  <c r="P153"/>
  <c r="P140"/>
  <c i="1" r="AU98"/>
  <c i="4" r="P163"/>
  <c r="P129"/>
  <c i="1" r="AU97"/>
  <c i="4" r="T129"/>
  <c r="R129"/>
  <c i="3" r="T122"/>
  <c r="T121"/>
  <c i="2" r="R438"/>
  <c i="5" r="BK206"/>
  <c r="J206"/>
  <c r="J110"/>
  <c i="2" r="BK140"/>
  <c r="J140"/>
  <c r="J97"/>
  <c i="3" r="BK122"/>
  <c r="J122"/>
  <c r="J97"/>
  <c i="4" r="BK130"/>
  <c r="J130"/>
  <c r="J97"/>
  <c r="BK163"/>
  <c r="J163"/>
  <c r="J100"/>
  <c r="BK232"/>
  <c r="J232"/>
  <c r="J107"/>
  <c i="5" r="BK189"/>
  <c r="J189"/>
  <c r="J106"/>
  <c i="7" r="BK121"/>
  <c r="J121"/>
  <c r="J96"/>
  <c i="2" r="BK438"/>
  <c r="J438"/>
  <c r="J106"/>
  <c i="5" r="BK153"/>
  <c r="J153"/>
  <c r="J98"/>
  <c i="6" r="BK122"/>
  <c r="J122"/>
  <c r="J96"/>
  <c i="8" r="BK121"/>
  <c r="J121"/>
  <c r="J97"/>
  <c i="2" r="J33"/>
  <c i="1" r="AV95"/>
  <c r="AT95"/>
  <c i="3" r="J33"/>
  <c i="1" r="AV96"/>
  <c r="AT96"/>
  <c i="4" r="F33"/>
  <c i="1" r="AZ97"/>
  <c i="5" r="F33"/>
  <c i="1" r="AZ98"/>
  <c i="6" r="F33"/>
  <c i="1" r="AZ99"/>
  <c i="7" r="F33"/>
  <c i="1" r="AZ100"/>
  <c i="8" r="F33"/>
  <c i="1" r="AZ101"/>
  <c r="BD94"/>
  <c r="W33"/>
  <c i="2" r="F33"/>
  <c i="1" r="AZ95"/>
  <c i="3" r="F33"/>
  <c i="1" r="AZ96"/>
  <c i="4" r="J33"/>
  <c i="1" r="AV97"/>
  <c r="AT97"/>
  <c i="5" r="J33"/>
  <c i="1" r="AV98"/>
  <c r="AT98"/>
  <c i="6" r="J33"/>
  <c i="1" r="AV99"/>
  <c r="AT99"/>
  <c i="7" r="J33"/>
  <c i="1" r="AV100"/>
  <c r="AT100"/>
  <c i="8" r="J33"/>
  <c i="1" r="AV101"/>
  <c r="AT101"/>
  <c r="BC94"/>
  <c r="AY94"/>
  <c r="BB94"/>
  <c r="W31"/>
  <c r="BA94"/>
  <c r="AW94"/>
  <c r="AK30"/>
  <c i="2" l="1" r="R139"/>
  <c i="5" r="BK140"/>
  <c r="J140"/>
  <c r="J96"/>
  <c i="2" r="BK139"/>
  <c r="J139"/>
  <c r="J96"/>
  <c i="3" r="BK121"/>
  <c r="J121"/>
  <c r="J96"/>
  <c i="4" r="BK129"/>
  <c r="J129"/>
  <c r="J96"/>
  <c i="8" r="BK120"/>
  <c r="J120"/>
  <c r="J96"/>
  <c i="1" r="AU94"/>
  <c i="7" r="J30"/>
  <c i="1" r="AG100"/>
  <c i="6" r="J30"/>
  <c i="1" r="AG99"/>
  <c r="W32"/>
  <c r="W30"/>
  <c r="AX94"/>
  <c r="AZ94"/>
  <c r="W29"/>
  <c i="7" l="1" r="J39"/>
  <c i="6" r="J39"/>
  <c i="1" r="AN99"/>
  <c r="AN100"/>
  <c i="8" r="J30"/>
  <c i="1" r="AG101"/>
  <c i="5" r="J30"/>
  <c i="1" r="AG98"/>
  <c r="AV94"/>
  <c r="AK29"/>
  <c i="2" r="J30"/>
  <c i="1" r="AG95"/>
  <c i="3" r="J30"/>
  <c i="1" r="AG96"/>
  <c i="4" r="J30"/>
  <c i="1" r="AG97"/>
  <c i="8" l="1" r="J39"/>
  <c i="4" r="J39"/>
  <c i="2" r="J39"/>
  <c i="3" r="J39"/>
  <c i="5" r="J39"/>
  <c i="1" r="AN95"/>
  <c r="AN96"/>
  <c r="AN97"/>
  <c r="AN98"/>
  <c r="AN101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<sst xmlns="http://schemas.openxmlformats.org/spreadsheetml/2006/main">
  <si>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</si>
  <si>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</si>
  <si>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</si>
  <si>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</si>
  <si>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</si>
  <si>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{a65c3c1b-6b56-4e64-b6af-533ee2bb648f}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</si>
  <si>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</si>
  <si>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</si>
  <si>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</si>
  <si>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</si>
  <si>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</si>
  <si>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</si>
  <si>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</si>
  <si>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</si>
  <si>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87/2022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</si>
  <si>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</si>
  <si>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</si>
  <si>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Přístavba a nástavba hasičské zbrojnice JSDH Zaječov</t>
  </si>
  <si>
    <t>KSO:</t>
  </si>
  <si>
    <t>CC-CZ:</t>
  </si>
  <si>
    <t>Místo:</t>
  </si>
  <si>
    <t>Zaječov č.p. 265</t>
  </si>
  <si>
    <t>Datum:</t>
  </si>
  <si>
    <t>15. 4. 2022</t>
  </si>
  <si>
    <t>Zadavatel:</t>
  </si>
  <si>
    <t>IČ:</t>
  </si>
  <si>
    <t>Obec Zaječov</t>
  </si>
  <si>
    <t>DIČ:</t>
  </si>
  <si>
    <t>Uchazeč:</t>
  </si>
  <si>
    <t>Vyplň údaj</t>
  </si>
  <si>
    <t>Projektant:</t>
  </si>
  <si>
    <t>Ing Miroslav Andrt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</si>
  <si>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</si>
  <si>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</si>
  <si>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</si>
  <si>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</si>
  <si>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</si>
  <si>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</si>
  <si>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</si>
  <si>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</si>
  <si>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</si>
  <si>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</si>
  <si>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</si>
  <si>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</si>
  <si>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</si>
  <si>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</si>
  <si>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</si>
  <si>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</si>
  <si>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</si>
  <si>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</si>
  <si>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</si>
  <si>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</si>
  <si>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</si>
  <si>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</si>
  <si>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</si>
  <si>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</si>
  <si>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</si>
  <si>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</si>
  <si>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</si>
  <si>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</si>
  <si>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</si>
  <si>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</si>
  <si>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</si>
  <si>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</si>
  <si>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</si>
  <si>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</si>
  <si>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</si>
  <si>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</si>
  <si>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</si>
  <si>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</si>
  <si>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</si>
  <si>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</si>
  <si>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</si>
  <si>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</si>
  <si>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</si>
  <si>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</si>
  <si>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</si>
  <si>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</si>
  <si>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</si>
  <si>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</si>
  <si>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</si>
  <si>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</si>
  <si>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</si>
  <si>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</si>
  <si>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</si>
  <si>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</si>
  <si>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</si>
  <si>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{4276cd37-382a-458d-8041-fbffdd9e63e6}</t>
  </si>
  <si>
    <t>2</t>
  </si>
  <si>
    <t>02</t>
  </si>
  <si>
    <t>Zpevněné plochy</t>
  </si>
  <si>
    <t>{faea0092-bc66-460b-928e-df711e3b0652}</t>
  </si>
  <si>
    <t>03</t>
  </si>
  <si>
    <t>ZTI</t>
  </si>
  <si>
    <t>{961ba700-36d0-4613-bc07-8f8a9e6eecc9}</t>
  </si>
  <si>
    <t>04</t>
  </si>
  <si>
    <t>Vytápění</t>
  </si>
  <si>
    <t>{08f71df8-643d-40cf-be6f-134abb0ab30a}</t>
  </si>
  <si>
    <t>05</t>
  </si>
  <si>
    <t>Vzduchotechnika</t>
  </si>
  <si>
    <t>{bdc38a9b-c682-4735-92e8-ac9e7d7b1297}</t>
  </si>
  <si>
    <t>06</t>
  </si>
  <si>
    <t>Elektroinstalace</t>
  </si>
  <si>
    <t>{b07a9437-23e5-441b-8642-daab3bf7d51a}</t>
  </si>
  <si>
    <t>VORN</t>
  </si>
  <si>
    <t>Vedlejší a ostatní rozpočtové náklady</t>
  </si>
  <si>
    <t>VON</t>
  </si>
  <si>
    <t>{dd07ae91-ba3f-4c0c-a319-cd1a54ae41c8}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</si>
  <si>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</si>
  <si>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</si>
  <si>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</si>
  <si>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</si>
  <si>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</si>
  <si>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</si>
  <si>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</si>
  <si>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</si>
  <si>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</si>
  <si>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</si>
  <si>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</si>
  <si>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</si>
  <si>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</si>
  <si>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</si>
  <si>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</si>
  <si>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</si>
  <si>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</si>
  <si>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</si>
  <si>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</si>
  <si>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</si>
  <si>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</si>
  <si>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</si>
  <si>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</si>
  <si>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</si>
  <si>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</si>
  <si>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</si>
  <si>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</si>
  <si>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</si>
  <si>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</si>
  <si>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</si>
  <si>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</si>
  <si>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</si>
  <si>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</si>
  <si>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</si>
  <si>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</si>
  <si>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</si>
  <si>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</si>
  <si>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</si>
  <si>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</si>
  <si>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</si>
  <si>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</si>
  <si>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</si>
  <si>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</si>
  <si>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</si>
  <si>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</si>
  <si>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</si>
  <si>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</si>
  <si>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</si>
  <si>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</si>
  <si>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</si>
  <si>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</si>
  <si>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</si>
  <si>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2022 01</t>
  </si>
  <si>
    <t>4</t>
  </si>
  <si>
    <t>1099533344</t>
  </si>
  <si>
    <t>VV</t>
  </si>
  <si>
    <t>v místě budoucí přístavby</t>
  </si>
  <si>
    <t>13,1*10,8</t>
  </si>
  <si>
    <t>Součet</t>
  </si>
  <si>
    <t>122251102</t>
  </si>
  <si>
    <t>Odkopávky a prokopávky nezapažené v hornině třídy těžitelnosti I skupiny 3 objem do 50 m3 strojně</t>
  </si>
  <si>
    <t>m3</t>
  </si>
  <si>
    <t>1870974299</t>
  </si>
  <si>
    <t>127,975*0,3</t>
  </si>
  <si>
    <t>3</t>
  </si>
  <si>
    <t>132254102</t>
  </si>
  <si>
    <t>Hloubení rýh zapažených š do 800 mm v hornině třídy těžitelnosti I skupiny 3 objem do 50 m3 strojně</t>
  </si>
  <si>
    <t>1031309705</t>
  </si>
  <si>
    <t>(10,95+13,1+6,4+13,1+4,55)*0,7*1,15</t>
  </si>
  <si>
    <t>1,35*0,6*1,15</t>
  </si>
  <si>
    <t>151101101</t>
  </si>
  <si>
    <t>Zřízení příložného pažení a rozepření stěn rýh hl do 2 m</t>
  </si>
  <si>
    <t>53283905</t>
  </si>
  <si>
    <t>(10,95+13,1+6,4+13,1+4,55)*1,15*2</t>
  </si>
  <si>
    <t>1,35*1,15*2</t>
  </si>
  <si>
    <t>5</t>
  </si>
  <si>
    <t>151101111</t>
  </si>
  <si>
    <t>Odstranění příložného pažení a rozepření stěn rýh hl do 2 m</t>
  </si>
  <si>
    <t>1579687475</t>
  </si>
  <si>
    <t>6</t>
  </si>
  <si>
    <t>162751117</t>
  </si>
  <si>
    <t>Vodorovné přemístění přes 9 000 do 10000 m výkopku/sypaniny z horniny třídy těžitelnosti I skupiny 1 až 3</t>
  </si>
  <si>
    <t>-1292015948</t>
  </si>
  <si>
    <t>odvoz přebytečného výkppku</t>
  </si>
  <si>
    <t>141,48*0,2</t>
  </si>
  <si>
    <t>38,393+39,653-42</t>
  </si>
  <si>
    <t>7</t>
  </si>
  <si>
    <t>162751119</t>
  </si>
  <si>
    <t>Příplatek k vodorovnému přemístění výkopku/sypaniny z horniny třídy těžitelnosti I skupiny 1 až 3 ZKD 1000 m přes 10000 m</t>
  </si>
  <si>
    <t>2044209908</t>
  </si>
  <si>
    <t>64,342*10 'Přepočtené koeficientem množství</t>
  </si>
  <si>
    <t>8</t>
  </si>
  <si>
    <t>167151101</t>
  </si>
  <si>
    <t>Nakládání výkopku z hornin třídy těžitelnosti I skupiny 1 až 3 do 100 m3</t>
  </si>
  <si>
    <t>-1359602753</t>
  </si>
  <si>
    <t>9</t>
  </si>
  <si>
    <t>171111103</t>
  </si>
  <si>
    <t>Uložení sypaniny z hornin soudržných do násypů zhutněných ručně</t>
  </si>
  <si>
    <t>-1282301536</t>
  </si>
  <si>
    <t>zpětný zásyp</t>
  </si>
  <si>
    <t>42*1</t>
  </si>
  <si>
    <t>10</t>
  </si>
  <si>
    <t>171201231</t>
  </si>
  <si>
    <t>Poplatek za uložení zeminy a kamení na recyklační skládce (skládkovné) kód odpadu 17 05 04</t>
  </si>
  <si>
    <t>t</t>
  </si>
  <si>
    <t>1896389405</t>
  </si>
  <si>
    <t>64,342*1,55 'Přepočtené koeficientem množství</t>
  </si>
  <si>
    <t>11</t>
  </si>
  <si>
    <t>171251201</t>
  </si>
  <si>
    <t>Uložení sypaniny na skládky nebo meziskládky</t>
  </si>
  <si>
    <t>-411330801</t>
  </si>
  <si>
    <t>12</t>
  </si>
  <si>
    <t>181912112</t>
  </si>
  <si>
    <t>Úprava pláně v hornině třídy těžitelnosti I skupiny 3 se zhutněním ručně</t>
  </si>
  <si>
    <t>-1364495717</t>
  </si>
  <si>
    <t>127,975</t>
  </si>
  <si>
    <t>Zakládání</t>
  </si>
  <si>
    <t>13</t>
  </si>
  <si>
    <t>211R001</t>
  </si>
  <si>
    <t>Provedení prostupů základovými konstrukcemi</t>
  </si>
  <si>
    <t>soubor</t>
  </si>
  <si>
    <t>1467163006</t>
  </si>
  <si>
    <t>14</t>
  </si>
  <si>
    <t>271572211</t>
  </si>
  <si>
    <t>Podsyp pod základové konstrukce se zhutněním z netříděného štěrkopísku</t>
  </si>
  <si>
    <t>-437918561</t>
  </si>
  <si>
    <t>"S13" 127,975*0,15</t>
  </si>
  <si>
    <t>273321311</t>
  </si>
  <si>
    <t>Základové desky ze ŽB bez zvýšených nároků na prostředí tř. C 16/20</t>
  </si>
  <si>
    <t>-1889521227</t>
  </si>
  <si>
    <t>127,975*0,15</t>
  </si>
  <si>
    <t>16</t>
  </si>
  <si>
    <t>273351121</t>
  </si>
  <si>
    <t>Zřízení bednění základových desek</t>
  </si>
  <si>
    <t>776293243</t>
  </si>
  <si>
    <t>(4,55+3,4+6,4+13,1+10.95)*0,2</t>
  </si>
  <si>
    <t>17</t>
  </si>
  <si>
    <t>273351122</t>
  </si>
  <si>
    <t>Odstranění bednění základových desek</t>
  </si>
  <si>
    <t>1731455928</t>
  </si>
  <si>
    <t>18</t>
  </si>
  <si>
    <t>273362021</t>
  </si>
  <si>
    <t>Výztuž základových desek svařovanými sítěmi Kari</t>
  </si>
  <si>
    <t>713059233</t>
  </si>
  <si>
    <t>127,975*0,00303*1.15</t>
  </si>
  <si>
    <t>19</t>
  </si>
  <si>
    <t>274313611</t>
  </si>
  <si>
    <t>Základové pásy z betonu tř. C 16/20</t>
  </si>
  <si>
    <t>1650845947</t>
  </si>
  <si>
    <t>(10,95+13,1+6,4+13,1+4,55)*0,6*0,55</t>
  </si>
  <si>
    <t>1,35*0,5*0,55</t>
  </si>
  <si>
    <t>20</t>
  </si>
  <si>
    <t>279113134</t>
  </si>
  <si>
    <t>Základová zeď tl přes 250 do 300 mm z tvárnic ztraceného bednění včetně výplně z betonu tř. C 16/20</t>
  </si>
  <si>
    <t>1196997888</t>
  </si>
  <si>
    <t>(10,95+13,1+6,4+13,1+4,55)*0,25</t>
  </si>
  <si>
    <t>1,35*0,25</t>
  </si>
  <si>
    <t>279361821</t>
  </si>
  <si>
    <t>Výztuž základových zdí nosných betonářskou ocelí 10 505</t>
  </si>
  <si>
    <t>1148956786</t>
  </si>
  <si>
    <t>12,363*0,3*0,04</t>
  </si>
  <si>
    <t>Svislé a kompletní konstrukce</t>
  </si>
  <si>
    <t>22</t>
  </si>
  <si>
    <t>311272031</t>
  </si>
  <si>
    <t>Zdivo z pórobetonových tvárnic hladkých přes P2 do P4 přes 450 do 600 kg/m3 na tenkovrstvou maltu tl 200 mm</t>
  </si>
  <si>
    <t>1227081278</t>
  </si>
  <si>
    <t>nadezdívka atiky</t>
  </si>
  <si>
    <t>(6+6,4+3,4+5,8)*0,52</t>
  </si>
  <si>
    <t>23</t>
  </si>
  <si>
    <t>311272221</t>
  </si>
  <si>
    <t>Zdivo z pórobetonových tvárnic na pero a drážku do P2 do 450 kg/m3 na tenkovrstvou maltu tl 300 mm</t>
  </si>
  <si>
    <t>594179574</t>
  </si>
  <si>
    <t>obvodové zdivo objektu přístavby</t>
  </si>
  <si>
    <t>1.NP</t>
  </si>
  <si>
    <t>(4,7+3,4+6,1+12,8+13,88+8,8+4,75+4,75+2,6)*4,25</t>
  </si>
  <si>
    <t>odečet otvorů</t>
  </si>
  <si>
    <t>-1,5*1</t>
  </si>
  <si>
    <t>-1,5*2,1</t>
  </si>
  <si>
    <t>-4*3,8</t>
  </si>
  <si>
    <t>-1,5*1,1*2</t>
  </si>
  <si>
    <t>-1,1*2,1</t>
  </si>
  <si>
    <t>-1,2*1,1*2</t>
  </si>
  <si>
    <t>-1*2,1*2</t>
  </si>
  <si>
    <t>Mezisoučet</t>
  </si>
  <si>
    <t>2.NP</t>
  </si>
  <si>
    <t>(21,6+6,8+6,1+2,6+16,42+1,95)*3</t>
  </si>
  <si>
    <t>-1,5*1,65*5</t>
  </si>
  <si>
    <t>-1,2*1,1</t>
  </si>
  <si>
    <t>-1,2*3,2</t>
  </si>
  <si>
    <t>-1*2</t>
  </si>
  <si>
    <t>-4,5*1,65</t>
  </si>
  <si>
    <t>24</t>
  </si>
  <si>
    <t>311273121.R01</t>
  </si>
  <si>
    <t>Zdivo z pórobetových tvárnic do P2 do 400 kg/m3 tl zdiva 450 mm</t>
  </si>
  <si>
    <t>-801044514</t>
  </si>
  <si>
    <t>1,5*3,78</t>
  </si>
  <si>
    <t>25</t>
  </si>
  <si>
    <t>317142422</t>
  </si>
  <si>
    <t>Překlad nenosný pórobetonový š 100 mm v do 250 mm na tenkovrstvou maltu dl přes 1000 do 1250 mm</t>
  </si>
  <si>
    <t>kus</t>
  </si>
  <si>
    <t>-1914231657</t>
  </si>
  <si>
    <t>26</t>
  </si>
  <si>
    <t>317142424</t>
  </si>
  <si>
    <t>Překlad nenosný pórobetonový š 100 mm v do 250 mm na tenkovrstvou maltu dl přes 1250 do 1500 mm</t>
  </si>
  <si>
    <t>1678400101</t>
  </si>
  <si>
    <t>27</t>
  </si>
  <si>
    <t>317142432</t>
  </si>
  <si>
    <t>Překlad nenosný pórobetonový š 125 mm v do 250 mm na tenkovrstvou maltu dl přes 1000 do 1250 mm</t>
  </si>
  <si>
    <t>-171935705</t>
  </si>
  <si>
    <t>28</t>
  </si>
  <si>
    <t>317142444</t>
  </si>
  <si>
    <t>Překlad nenosný pórobetonový š 150 mm v do 250 mm na tenkovrstvou maltu dl přes 1250 do 1500 mm</t>
  </si>
  <si>
    <t>-1397363009</t>
  </si>
  <si>
    <t>29</t>
  </si>
  <si>
    <t>317143452</t>
  </si>
  <si>
    <t>Překlad nosný z pórobetonu ve zdech tl 300 mm dl přes 1300 do 1500 mm</t>
  </si>
  <si>
    <t>535487896</t>
  </si>
  <si>
    <t>30</t>
  </si>
  <si>
    <t>317143453</t>
  </si>
  <si>
    <t>Překlad nosný z pórobetonu ve zdech tl 300 mm dl přes 1500 do 1800 mm</t>
  </si>
  <si>
    <t>-1899863168</t>
  </si>
  <si>
    <t>31</t>
  </si>
  <si>
    <t>317143454</t>
  </si>
  <si>
    <t>Překlad nosný z pórobetonu ve zdech tl 300 mm dl přes 1800 do 2100 mm</t>
  </si>
  <si>
    <t>914121668</t>
  </si>
  <si>
    <t>32</t>
  </si>
  <si>
    <t>317143455</t>
  </si>
  <si>
    <t>Překlad nosný z pórobetonu ve zdech tl 300 mm dl přes 2100 do 2400 mm</t>
  </si>
  <si>
    <t>737011375</t>
  </si>
  <si>
    <t>33</t>
  </si>
  <si>
    <t>317941123</t>
  </si>
  <si>
    <t>Osazování ocelových válcovaných nosníků na zdivu I, IE, U, UE nebo L přes č. 14 do č. 22 nebo výšky do 220 mm</t>
  </si>
  <si>
    <t>1594423530</t>
  </si>
  <si>
    <t>"IPN 140" 0,257</t>
  </si>
  <si>
    <t>"IPN 180" 0,202</t>
  </si>
  <si>
    <t>34</t>
  </si>
  <si>
    <t>M</t>
  </si>
  <si>
    <t>13010716</t>
  </si>
  <si>
    <t>ocel profilová jakost S235JR (11 375) průřez I (IPN) 140</t>
  </si>
  <si>
    <t>-293796017</t>
  </si>
  <si>
    <t>0,257*1,1 'Přepočtené koeficientem množství</t>
  </si>
  <si>
    <t>35</t>
  </si>
  <si>
    <t>13010720</t>
  </si>
  <si>
    <t>ocel profilová jakost S235JR (11 375) průřez I (IPN) 180</t>
  </si>
  <si>
    <t>-1139877415</t>
  </si>
  <si>
    <t>0,202*1,1 'Přepočtené koeficientem množství</t>
  </si>
  <si>
    <t>36</t>
  </si>
  <si>
    <t>342272225</t>
  </si>
  <si>
    <t>Příčka z pórobetonových hladkých tvárnic na tenkovrstvou maltu tl 100 mm</t>
  </si>
  <si>
    <t>449906756</t>
  </si>
  <si>
    <t>dělicí příčky 1.NP</t>
  </si>
  <si>
    <t>(0,9+1,4+1,01)*3,53</t>
  </si>
  <si>
    <t>-0,7*1,97</t>
  </si>
  <si>
    <t>dělicí příčky 2.NP</t>
  </si>
  <si>
    <t>(3,4+1+0,3)*2,85</t>
  </si>
  <si>
    <t>-0,7*1,97*3</t>
  </si>
  <si>
    <t>37</t>
  </si>
  <si>
    <t>342272245</t>
  </si>
  <si>
    <t>Příčka z pórobetonových hladkých tvárnic na tenkovrstvou maltu tl 150 mm</t>
  </si>
  <si>
    <t>293616065</t>
  </si>
  <si>
    <t>nadezdíka atiky</t>
  </si>
  <si>
    <t>(2,6+16,42+1,95+7,1)*0,52</t>
  </si>
  <si>
    <t>(3,25+6,15+1,1+2,4+1,25)*3,53</t>
  </si>
  <si>
    <t>-0,8*1,97*2</t>
  </si>
  <si>
    <t>(1,55+1,95+9,25+2,15+4,8+1,5+3,4)*2,85</t>
  </si>
  <si>
    <t>-0,8*1,97*6</t>
  </si>
  <si>
    <t>38</t>
  </si>
  <si>
    <t>342291121.R01</t>
  </si>
  <si>
    <t>Ukotvení příček ke konstrukcím plochými kotvami</t>
  </si>
  <si>
    <t>m</t>
  </si>
  <si>
    <t>-472950550</t>
  </si>
  <si>
    <t>3,53*16</t>
  </si>
  <si>
    <t>2,85*20</t>
  </si>
  <si>
    <t>39</t>
  </si>
  <si>
    <t>346244381</t>
  </si>
  <si>
    <t>Plentování jednostranné v do 200 mm válcovaných nosníků cihlami</t>
  </si>
  <si>
    <t>-648089067</t>
  </si>
  <si>
    <t>9,2*0,18*2</t>
  </si>
  <si>
    <t>17,8*0,14*2</t>
  </si>
  <si>
    <t>Vodorovné konstrukce</t>
  </si>
  <si>
    <t>40</t>
  </si>
  <si>
    <t>411118234.R01</t>
  </si>
  <si>
    <t>Strop tl 250 mm z betonových prvků - specifikace a kompletní provedení zcela dle PD</t>
  </si>
  <si>
    <t>1982358600</t>
  </si>
  <si>
    <t>P</t>
  </si>
  <si>
    <t>Poznámka k položce:_x000d_
cenu uvažovat včetně veškerých systémových detailů a prvků a včetně jeřábu!</t>
  </si>
  <si>
    <t>strop nad 1.NP</t>
  </si>
  <si>
    <t>strop nad 2.NP</t>
  </si>
  <si>
    <t>201,5</t>
  </si>
  <si>
    <t>41</t>
  </si>
  <si>
    <t>430321515</t>
  </si>
  <si>
    <t>Schodišťová konstrukce a rampa ze ŽB tř. C 20/25</t>
  </si>
  <si>
    <t>93519217</t>
  </si>
  <si>
    <t>podesta</t>
  </si>
  <si>
    <t>2,5*1,25*0,3</t>
  </si>
  <si>
    <t>stupně</t>
  </si>
  <si>
    <t>(1,25*0,3*0,164)*24</t>
  </si>
  <si>
    <t>42</t>
  </si>
  <si>
    <t>430361821</t>
  </si>
  <si>
    <t>Výztuž schodišťové konstrukce a rampy betonářskou ocelí 10 505</t>
  </si>
  <si>
    <t>-1439342333</t>
  </si>
  <si>
    <t>2,414*0,2</t>
  </si>
  <si>
    <t>43</t>
  </si>
  <si>
    <t>431351121</t>
  </si>
  <si>
    <t>Zřízení bednění podest schodišť a ramp přímočarých v do 4 m</t>
  </si>
  <si>
    <t>-190462079</t>
  </si>
  <si>
    <t>44</t>
  </si>
  <si>
    <t>431351122</t>
  </si>
  <si>
    <t>Odstranění bednění podest schodišť a ramp přímočarých v do 4 m</t>
  </si>
  <si>
    <t>-2134588867</t>
  </si>
  <si>
    <t>Úpravy povrchů, podlahy a osazování výplní</t>
  </si>
  <si>
    <t>45</t>
  </si>
  <si>
    <t>611131100</t>
  </si>
  <si>
    <t>Vápenný postřik vnitřních stropů nanášený ručně</t>
  </si>
  <si>
    <t>-1807969464</t>
  </si>
  <si>
    <t>46</t>
  </si>
  <si>
    <t>611321141</t>
  </si>
  <si>
    <t>Vápenocementová omítka štuková dvouvrstvá vnitřních stropů rovných nanášená ručně</t>
  </si>
  <si>
    <t>373406822</t>
  </si>
  <si>
    <t>11,8+15,5+12,6+18,2+67,1+26,7+27,6+7,9+8+1,4</t>
  </si>
  <si>
    <t>18,8+10,8+2,4+1,8+4,1+3,1+57,9+8,3+11,8+31,3+30,8</t>
  </si>
  <si>
    <t>47</t>
  </si>
  <si>
    <t>612131100</t>
  </si>
  <si>
    <t>Vápenný postřik vnitřních stěn nanášený ručně</t>
  </si>
  <si>
    <t>1893520139</t>
  </si>
  <si>
    <t>nové zdivo</t>
  </si>
  <si>
    <t>366,415</t>
  </si>
  <si>
    <t>5,67*2</t>
  </si>
  <si>
    <t>19,563*2</t>
  </si>
  <si>
    <t>122,048*2</t>
  </si>
  <si>
    <t>48</t>
  </si>
  <si>
    <t>612142001</t>
  </si>
  <si>
    <t>Potažení vnitřních stěn sklovláknitým pletivem vtlačeným do tenkovrstvé hmoty</t>
  </si>
  <si>
    <t>-222711756</t>
  </si>
  <si>
    <t>nové porobetonové zdivo - přechod materiálů, předpoklad</t>
  </si>
  <si>
    <t>660,977/100*30</t>
  </si>
  <si>
    <t>49</t>
  </si>
  <si>
    <t>612315121</t>
  </si>
  <si>
    <t>Vápenná štuková omítka rýh ve stěnách š do 150 mm</t>
  </si>
  <si>
    <t>1716326554</t>
  </si>
  <si>
    <t>50</t>
  </si>
  <si>
    <t>612321141</t>
  </si>
  <si>
    <t>Vápenocementová omítka štuková dvouvrstvá vnitřních stěn nanášená ručně</t>
  </si>
  <si>
    <t>-2050143973</t>
  </si>
  <si>
    <t>51</t>
  </si>
  <si>
    <t>612325417</t>
  </si>
  <si>
    <t xml:space="preserve">Oprava vnitřní vápenocementové hladké omítky stěn v rozsahu plochy přes 10 do 30 %  s celoplošným přeštukováním</t>
  </si>
  <si>
    <t>-1320561833</t>
  </si>
  <si>
    <t>původní omítky stěn</t>
  </si>
  <si>
    <t>56,6*3,53</t>
  </si>
  <si>
    <t>52</t>
  </si>
  <si>
    <t>619991011</t>
  </si>
  <si>
    <t>Obalení konstrukcí a prvků fólií přilepenou lepící páskou</t>
  </si>
  <si>
    <t>589494539</t>
  </si>
  <si>
    <t>ochrana výplní otvorů - oboustranně</t>
  </si>
  <si>
    <t>(13,14+19,8+19,04)*2</t>
  </si>
  <si>
    <t>53</t>
  </si>
  <si>
    <t>622143003</t>
  </si>
  <si>
    <t>Montáž omítkových plastových nebo pozinkovaných rohových profilů s tkaninou</t>
  </si>
  <si>
    <t>47912234</t>
  </si>
  <si>
    <t>54</t>
  </si>
  <si>
    <t>55343026</t>
  </si>
  <si>
    <t>profil rohový Pz+PVC pro vnější omítky tl 15mm</t>
  </si>
  <si>
    <t>378782375</t>
  </si>
  <si>
    <t>198*1,05 'Přepočtené koeficientem množství</t>
  </si>
  <si>
    <t>55</t>
  </si>
  <si>
    <t>622143004</t>
  </si>
  <si>
    <t>Montáž omítkových samolepících začišťovacích profilů pro spojení s okenním rámem</t>
  </si>
  <si>
    <t>-1422588879</t>
  </si>
  <si>
    <t>56</t>
  </si>
  <si>
    <t>59051476</t>
  </si>
  <si>
    <t>profil začišťovací PVC 9mm s výztužnou tkaninou pro ostění ETICS</t>
  </si>
  <si>
    <t>-1750914363</t>
  </si>
  <si>
    <t>135*1,05 'Přepočtené koeficientem množství</t>
  </si>
  <si>
    <t>57</t>
  </si>
  <si>
    <t>622211022</t>
  </si>
  <si>
    <t>Montáž kontaktního zateplení vnějších stěn lepením a mechanickým kotvením polystyrénových desek do pórobetonu tl přes 80 do 120 mm</t>
  </si>
  <si>
    <t>1563618759</t>
  </si>
  <si>
    <t>58</t>
  </si>
  <si>
    <t>28376423</t>
  </si>
  <si>
    <t>deska z polystyrénu XPS, hrana polodrážková a hladký povrch 300kPA tl 120mm</t>
  </si>
  <si>
    <t>2127387271</t>
  </si>
  <si>
    <t>27*1,05 'Přepočtené koeficientem množství</t>
  </si>
  <si>
    <t>59</t>
  </si>
  <si>
    <t>622211032</t>
  </si>
  <si>
    <t>Montáž kontaktního zateplení vnějších stěn lepením a mechanickým kotvením polystyrénových desek do pórobetonu tl přes 120 do 160 mm</t>
  </si>
  <si>
    <t>1065845792</t>
  </si>
  <si>
    <t>60</t>
  </si>
  <si>
    <t>28376078</t>
  </si>
  <si>
    <t>deska EPS grafitová fasádní λ=0,030-0,031 tl 140mm</t>
  </si>
  <si>
    <t>-1735907555</t>
  </si>
  <si>
    <t>304*1,05 'Přepočtené koeficientem množství</t>
  </si>
  <si>
    <t>61</t>
  </si>
  <si>
    <t>622212001</t>
  </si>
  <si>
    <t>Montáž kontaktního zateplení vnějšího ostění, nadpraží nebo parapetu hl. špalety do 200 mm lepením desek z polystyrenu tl do 40 mm</t>
  </si>
  <si>
    <t>-458136320</t>
  </si>
  <si>
    <t>62</t>
  </si>
  <si>
    <t>28375932</t>
  </si>
  <si>
    <t>deska EPS 70 fasádní λ=0,039 tl 40mm</t>
  </si>
  <si>
    <t>-8591683</t>
  </si>
  <si>
    <t>95*0,3</t>
  </si>
  <si>
    <t>28,5*1,1 'Přepočtené koeficientem množství</t>
  </si>
  <si>
    <t>63</t>
  </si>
  <si>
    <t>622252001</t>
  </si>
  <si>
    <t>Montáž profilů kontaktního zateplení připevněných mechanicky</t>
  </si>
  <si>
    <t>1644376092</t>
  </si>
  <si>
    <t>64</t>
  </si>
  <si>
    <t>59051651</t>
  </si>
  <si>
    <t>profil zakládací Al tl 0,7mm pro ETICS pro izolant tl 140mm</t>
  </si>
  <si>
    <t>933147706</t>
  </si>
  <si>
    <t>42*1,05 'Přepočtené koeficientem množství</t>
  </si>
  <si>
    <t>65</t>
  </si>
  <si>
    <t>622531012</t>
  </si>
  <si>
    <t>Tenkovrstvá silikonová zrnitá omítka zrnitost 1,5 mm vnějších stěn</t>
  </si>
  <si>
    <t>-1547545928</t>
  </si>
  <si>
    <t>27+304+31,35</t>
  </si>
  <si>
    <t>66</t>
  </si>
  <si>
    <t>631311135</t>
  </si>
  <si>
    <t>Mazanina tl přes 120 do 240 mm z betonu prostého bez zvýšených nároků na prostředí tř. C 20/25</t>
  </si>
  <si>
    <t>-1767726826</t>
  </si>
  <si>
    <t>"S13" 67,1*0,13</t>
  </si>
  <si>
    <t>67</t>
  </si>
  <si>
    <t>631319175</t>
  </si>
  <si>
    <t>Příplatek k mazanině tl přes 120 do 240 mm za stržení povrchu spodní vrstvy před vložením výztuže</t>
  </si>
  <si>
    <t>-538024902</t>
  </si>
  <si>
    <t>68</t>
  </si>
  <si>
    <t>631362021</t>
  </si>
  <si>
    <t>Výztuž mazanin svařovanými sítěmi Kari</t>
  </si>
  <si>
    <t>2093059716</t>
  </si>
  <si>
    <t>"S13" 67,1*0,00308*2*1,15</t>
  </si>
  <si>
    <t>69</t>
  </si>
  <si>
    <t>632441219</t>
  </si>
  <si>
    <t>Potěr anhydritový samonivelační litý C25 přes 40 do 45 mm</t>
  </si>
  <si>
    <t>-1305329894</t>
  </si>
  <si>
    <t>"S12" 8+1,4+18,2</t>
  </si>
  <si>
    <t>"S12A" 11,8+15,5+12,6+7,9</t>
  </si>
  <si>
    <t>"S14+15" 18,8+10,8+2,4+1,8+4,1+3,1+57,9+8,3+11,8+31,3</t>
  </si>
  <si>
    <t>70</t>
  </si>
  <si>
    <t>632451491</t>
  </si>
  <si>
    <t>Příplatek k potěrům za přehlazení povrchu</t>
  </si>
  <si>
    <t>829007405</t>
  </si>
  <si>
    <t>"S13" 67,1</t>
  </si>
  <si>
    <t>71</t>
  </si>
  <si>
    <t>632451494</t>
  </si>
  <si>
    <t>Příplatek k cenám potěru za strojní přehlazení povrchu</t>
  </si>
  <si>
    <t>2111665084</t>
  </si>
  <si>
    <t>72</t>
  </si>
  <si>
    <t>636311131</t>
  </si>
  <si>
    <t>Kladení dlažby z betonových dlaždic 60x60 cm na sucho na terče z umělé hmoty do výšky do 25 mm</t>
  </si>
  <si>
    <t>1860205191</t>
  </si>
  <si>
    <t>"S22" 30,8</t>
  </si>
  <si>
    <t>73</t>
  </si>
  <si>
    <t>59246004</t>
  </si>
  <si>
    <t>dlažba plošná betonová terasová hladká 600x600x60mm</t>
  </si>
  <si>
    <t>1923372235</t>
  </si>
  <si>
    <t>30,8*1,02 'Přepočtené koeficientem množství</t>
  </si>
  <si>
    <t>74</t>
  </si>
  <si>
    <t>56284600</t>
  </si>
  <si>
    <t>terč pro dlažbu pevný H 25-35mm</t>
  </si>
  <si>
    <t>13512659</t>
  </si>
  <si>
    <t>30,8*5 'Přepočtené koeficientem množství</t>
  </si>
  <si>
    <t>75</t>
  </si>
  <si>
    <t>642942611</t>
  </si>
  <si>
    <t>Osazování zárubní nebo rámů dveřních kovových do 2,5 m2 na montážní pěnu</t>
  </si>
  <si>
    <t>1477492138</t>
  </si>
  <si>
    <t>76</t>
  </si>
  <si>
    <t>55331486</t>
  </si>
  <si>
    <t>zárubeň jednokřídlá ocelová pro zdění tl stěny 110-150mm rozměru 700/1970, 2100mm</t>
  </si>
  <si>
    <t>-637990136</t>
  </si>
  <si>
    <t>77</t>
  </si>
  <si>
    <t>55331487</t>
  </si>
  <si>
    <t>zárubeň jednokřídlá ocelová pro zdění tl stěny 110-150mm rozměru 800/1970, 2100mm</t>
  </si>
  <si>
    <t>-1901863121</t>
  </si>
  <si>
    <t>78</t>
  </si>
  <si>
    <t>55331488</t>
  </si>
  <si>
    <t>zárubeň jednokřídlá ocelová pro zdění tl stěny 110-150mm rozměru 900/1970, 2100mm</t>
  </si>
  <si>
    <t>1874876612</t>
  </si>
  <si>
    <t>79</t>
  </si>
  <si>
    <t>642942721</t>
  </si>
  <si>
    <t>Osazování zárubní nebo rámů dveřních kovových přes 2,5 do 4,5 m2 na montážní pěnu</t>
  </si>
  <si>
    <t>-1799998432</t>
  </si>
  <si>
    <t>80</t>
  </si>
  <si>
    <t>55331748</t>
  </si>
  <si>
    <t>zárubeň dvoukřídlá ocelová pro zdění tl stěny 110-150mm rozměru 1600/1970, 2100mm</t>
  </si>
  <si>
    <t>141237550</t>
  </si>
  <si>
    <t>81</t>
  </si>
  <si>
    <t>642945111</t>
  </si>
  <si>
    <t>Osazování protipožárních nebo protiplynových zárubní dveří jednokřídlových do 2,5 m2</t>
  </si>
  <si>
    <t>-583619969</t>
  </si>
  <si>
    <t>82</t>
  </si>
  <si>
    <t>55331562</t>
  </si>
  <si>
    <t>zárubeň jednokřídlá ocelová pro zdění s protipožární úpravou tl stěny 110-150mm rozměru 800/1970, 2100mm</t>
  </si>
  <si>
    <t>-383732682</t>
  </si>
  <si>
    <t>Ostatní konstrukce a práce, bourání</t>
  </si>
  <si>
    <t>83</t>
  </si>
  <si>
    <t>941111121</t>
  </si>
  <si>
    <t>Montáž lešení řadového trubkového lehkého s podlahami zatížení do 200 kg/m2 š přes 0,9 do 1,2 m v do 10 m</t>
  </si>
  <si>
    <t>869089916</t>
  </si>
  <si>
    <t>320*1,2 'Přepočtené koeficientem množství</t>
  </si>
  <si>
    <t>84</t>
  </si>
  <si>
    <t>941111221</t>
  </si>
  <si>
    <t>Příplatek k lešení řadovému trubkovému lehkému s podlahami š 1,2 m v 10 m za první a ZKD den použití</t>
  </si>
  <si>
    <t>1322748268</t>
  </si>
  <si>
    <t>384*60 'Přepočtené koeficientem množství</t>
  </si>
  <si>
    <t>85</t>
  </si>
  <si>
    <t>941111821</t>
  </si>
  <si>
    <t>Demontáž lešení řadového trubkového lehkého s podlahami zatížení do 200 kg/m2 š přes 0,9 do 1,2 m v do 10 m</t>
  </si>
  <si>
    <t>1692467059</t>
  </si>
  <si>
    <t>86</t>
  </si>
  <si>
    <t>944511111</t>
  </si>
  <si>
    <t>Montáž ochranné sítě z textilie z umělých vláken</t>
  </si>
  <si>
    <t>1527254985</t>
  </si>
  <si>
    <t>87</t>
  </si>
  <si>
    <t>944511211</t>
  </si>
  <si>
    <t>Příplatek k ochranné síti za první a ZKD den použití</t>
  </si>
  <si>
    <t>-854477888</t>
  </si>
  <si>
    <t>88</t>
  </si>
  <si>
    <t>944511811</t>
  </si>
  <si>
    <t>Demontáž ochranné sítě z textilie z umělých vláken</t>
  </si>
  <si>
    <t>-692324138</t>
  </si>
  <si>
    <t>89</t>
  </si>
  <si>
    <t>949101111</t>
  </si>
  <si>
    <t>Lešení pomocné pro objekty pozemních staveb s lešeňovou podlahou v do 1,9 m zatížení do 150 kg/m2</t>
  </si>
  <si>
    <t>505581381</t>
  </si>
  <si>
    <t>90</t>
  </si>
  <si>
    <t>949111111</t>
  </si>
  <si>
    <t>Montáž lešení lehkého kozového trubkového v do 1,2 m</t>
  </si>
  <si>
    <t>sada</t>
  </si>
  <si>
    <t>1164183974</t>
  </si>
  <si>
    <t>91</t>
  </si>
  <si>
    <t>949111112</t>
  </si>
  <si>
    <t>Montáž lešení lehkého kozového trubkového v přes 1,2 do 1,9 m</t>
  </si>
  <si>
    <t>1808384604</t>
  </si>
  <si>
    <t>92</t>
  </si>
  <si>
    <t>952901111</t>
  </si>
  <si>
    <t>Vyčištění budov bytové a občanské výstavby při výšce podlaží do 4 m</t>
  </si>
  <si>
    <t>1261076738</t>
  </si>
  <si>
    <t>90,4+119,8+121,4</t>
  </si>
  <si>
    <t>93</t>
  </si>
  <si>
    <t>962031132</t>
  </si>
  <si>
    <t>Bourání příček z cihel pálených na MVC tl do 100 mm</t>
  </si>
  <si>
    <t>995690474</t>
  </si>
  <si>
    <t>3,15*3,78</t>
  </si>
  <si>
    <t>94</t>
  </si>
  <si>
    <t>965042241</t>
  </si>
  <si>
    <t>Bourání podkladů pod dlažby nebo mazanin betonových nebo z litého asfaltu tl přes 100 mm pl přes 4 m2</t>
  </si>
  <si>
    <t>-337582111</t>
  </si>
  <si>
    <t>pro provedení skladby S12</t>
  </si>
  <si>
    <t>(8+1,4+18,2)*0,17</t>
  </si>
  <si>
    <t>95</t>
  </si>
  <si>
    <t>965049112</t>
  </si>
  <si>
    <t>Příplatek k bourání betonových mazanin za bourání mazanin se svařovanou sítí tl přes 100 mm</t>
  </si>
  <si>
    <t>-2130611813</t>
  </si>
  <si>
    <t>96</t>
  </si>
  <si>
    <t>968072455</t>
  </si>
  <si>
    <t>Vybourání kovových dveřních zárubní pl do 2 m2</t>
  </si>
  <si>
    <t>-858930083</t>
  </si>
  <si>
    <t>0,9*1,97*1</t>
  </si>
  <si>
    <t>0,8*1,97*3</t>
  </si>
  <si>
    <t>97</t>
  </si>
  <si>
    <t>971033651</t>
  </si>
  <si>
    <t>Vybourání otvorů ve zdivu cihelném pl do 4 m2 na MVC nebo MV tl do 600 mm</t>
  </si>
  <si>
    <t>1574850382</t>
  </si>
  <si>
    <t>(1*2,1*0,52)*2</t>
  </si>
  <si>
    <t>1*2,1*0,47</t>
  </si>
  <si>
    <t>1,2*1*0,47</t>
  </si>
  <si>
    <t>98</t>
  </si>
  <si>
    <t>974031664</t>
  </si>
  <si>
    <t>Vysekání rýh ve zdivu cihelném pro vtahování nosníků hl do 150 mm v do 150 mm</t>
  </si>
  <si>
    <t>695197731</t>
  </si>
  <si>
    <t>17,8*2</t>
  </si>
  <si>
    <t>99</t>
  </si>
  <si>
    <t>974031666</t>
  </si>
  <si>
    <t>Vysekání rýh ve zdivu cihelném pro vtahování nosníků hl do 150 mm v do 250 mm</t>
  </si>
  <si>
    <t>1569400844</t>
  </si>
  <si>
    <t>9,2*2</t>
  </si>
  <si>
    <t>100</t>
  </si>
  <si>
    <t>978013141</t>
  </si>
  <si>
    <t>Otlučení (osekání) vnitřní vápenné nebo vápenocementové omítky stěn v rozsahu přes 10 do 30 %</t>
  </si>
  <si>
    <t>149753663</t>
  </si>
  <si>
    <t>původní omítka</t>
  </si>
  <si>
    <t>997</t>
  </si>
  <si>
    <t>Přesun sutě</t>
  </si>
  <si>
    <t>101</t>
  </si>
  <si>
    <t>997013151</t>
  </si>
  <si>
    <t>Vnitrostaveništní doprava suti a vybouraných hmot pro budovy v do 6 m s omezením mechanizace</t>
  </si>
  <si>
    <t>1254335499</t>
  </si>
  <si>
    <t>102</t>
  </si>
  <si>
    <t>997013509</t>
  </si>
  <si>
    <t>Příplatek k odvozu suti a vybouraných hmot na skládku ZKD 1 km přes 1 km</t>
  </si>
  <si>
    <t>651681273</t>
  </si>
  <si>
    <t>24,021*30 'Přepočtené koeficientem množství</t>
  </si>
  <si>
    <t>103</t>
  </si>
  <si>
    <t>997013511</t>
  </si>
  <si>
    <t>Odvoz suti a vybouraných hmot z meziskládky na skládku do 1 km s naložením a se složením</t>
  </si>
  <si>
    <t>-1135033333</t>
  </si>
  <si>
    <t>104</t>
  </si>
  <si>
    <t>997013631</t>
  </si>
  <si>
    <t>Poplatek za uložení na skládce (skládkovné) stavebního odpadu směsného kód odpadu 17 09 04</t>
  </si>
  <si>
    <t>-713060894</t>
  </si>
  <si>
    <t>998</t>
  </si>
  <si>
    <t>Přesun hmot</t>
  </si>
  <si>
    <t>105</t>
  </si>
  <si>
    <t>998017002</t>
  </si>
  <si>
    <t>Přesun hmot s omezením mechanizace pro budovy v přes 6 do 12 m</t>
  </si>
  <si>
    <t>542650489</t>
  </si>
  <si>
    <t>PSV</t>
  </si>
  <si>
    <t>Práce a dodávky PSV</t>
  </si>
  <si>
    <t>711</t>
  </si>
  <si>
    <t>Izolace proti vodě, vlhkosti a plynům</t>
  </si>
  <si>
    <t>106</t>
  </si>
  <si>
    <t>711111001</t>
  </si>
  <si>
    <t>Provedení izolace proti zemní vlhkosti vodorovné za studena nátěrem penetračním</t>
  </si>
  <si>
    <t>-458548319</t>
  </si>
  <si>
    <t>"S12+12a" 127,975</t>
  </si>
  <si>
    <t>"vytažení na svislo" 127,975*0,15</t>
  </si>
  <si>
    <t>"S12" 21,5</t>
  </si>
  <si>
    <t>"vytažení na svislo" 21,5*0,15</t>
  </si>
  <si>
    <t>107</t>
  </si>
  <si>
    <t>11163150</t>
  </si>
  <si>
    <t>lak penetrační asfaltový</t>
  </si>
  <si>
    <t>676703723</t>
  </si>
  <si>
    <t>171,896*0,00033 'Přepočtené koeficientem množství</t>
  </si>
  <si>
    <t>108</t>
  </si>
  <si>
    <t>711141559</t>
  </si>
  <si>
    <t>Provedení izolace proti zemní vlhkosti pásy přitavením vodorovné NAIP</t>
  </si>
  <si>
    <t>-1564805837</t>
  </si>
  <si>
    <t>109</t>
  </si>
  <si>
    <t>62853004</t>
  </si>
  <si>
    <t>pás asfaltový natavitelný modifikovaný SBS tl 4,0mm s vložkou ze skleněné tkaniny a spalitelnou PE fólií nebo jemnozrnným minerálním posypem na horním povrchu</t>
  </si>
  <si>
    <t>1566751268</t>
  </si>
  <si>
    <t>171,896*1,1655 'Přepočtené koeficientem množství</t>
  </si>
  <si>
    <t>110</t>
  </si>
  <si>
    <t>62855001</t>
  </si>
  <si>
    <t>pás asfaltový natavitelný modifikovaný SBS tl 4,0mm s vložkou z polyesterové rohože a spalitelnou PE fólií nebo jemnozrnným minerálním posypem na horním povrchu</t>
  </si>
  <si>
    <t>-141132288</t>
  </si>
  <si>
    <t>111</t>
  </si>
  <si>
    <t>998711101</t>
  </si>
  <si>
    <t>Přesun hmot tonážní pro izolace proti vodě, vlhkosti a plynům v objektech v do 6 m</t>
  </si>
  <si>
    <t>1779162106</t>
  </si>
  <si>
    <t>712</t>
  </si>
  <si>
    <t>Povlakové krytiny</t>
  </si>
  <si>
    <t>112</t>
  </si>
  <si>
    <t>712311101</t>
  </si>
  <si>
    <t>Provedení povlakové krytiny střech do 10° za studena lakem penetračním nebo asfaltovým</t>
  </si>
  <si>
    <t>961207143</t>
  </si>
  <si>
    <t>"S21" 201,5</t>
  </si>
  <si>
    <t>"S21 - vytažení na svislo" 61,5*0,6</t>
  </si>
  <si>
    <t>"S22 - vytažení na svislo" 22*0,6</t>
  </si>
  <si>
    <t>113</t>
  </si>
  <si>
    <t>437773176</t>
  </si>
  <si>
    <t>282,4*0,00032 'Přepočtené koeficientem množství</t>
  </si>
  <si>
    <t>114</t>
  </si>
  <si>
    <t>712341559</t>
  </si>
  <si>
    <t>Provedení povlakové krytiny střech do 10° pásy NAIP přitavením v plné ploše</t>
  </si>
  <si>
    <t>-1049481396</t>
  </si>
  <si>
    <t>115</t>
  </si>
  <si>
    <t>62832134</t>
  </si>
  <si>
    <t>pás asfaltový natavitelný oxidovaný tl 4,0mm typu V60 S40 s vložkou ze skleněné rohože, s jemnozrnným minerálním posypem</t>
  </si>
  <si>
    <t>1405140511</t>
  </si>
  <si>
    <t>282,4*1,1655 'Přepočtené koeficientem množství</t>
  </si>
  <si>
    <t>116</t>
  </si>
  <si>
    <t>712361705</t>
  </si>
  <si>
    <t>Provedení povlakové krytiny střech do 10° fólií lepenou se svařovanými spoji</t>
  </si>
  <si>
    <t>491335345</t>
  </si>
  <si>
    <t>117</t>
  </si>
  <si>
    <t>28343012</t>
  </si>
  <si>
    <t>fólie hydroizolační střešní mPVC určená ke stabilizaci přitížením a do vegetačních střech tl 1,5mm</t>
  </si>
  <si>
    <t>2101142684</t>
  </si>
  <si>
    <t>118</t>
  </si>
  <si>
    <t>712363351</t>
  </si>
  <si>
    <t>Povlakové krytiny střech do 10° z tvarovaných poplastovaných lišt pásek rš 50 mm</t>
  </si>
  <si>
    <t>-76591398</t>
  </si>
  <si>
    <t>22+61,5</t>
  </si>
  <si>
    <t>119</t>
  </si>
  <si>
    <t>712363356</t>
  </si>
  <si>
    <t>Povlakové krytiny střech do 10° z tvarovaných poplastovaných lišt délky 2 m okapnice široká rš 200 mm</t>
  </si>
  <si>
    <t>-2119534174</t>
  </si>
  <si>
    <t>120</t>
  </si>
  <si>
    <t>712363358</t>
  </si>
  <si>
    <t>Povlakové krytiny střech do 10° z tvarovaných poplastovaných lišt délky 2 m závětrná lišta rš 250 mm</t>
  </si>
  <si>
    <t>331235629</t>
  </si>
  <si>
    <t>121</t>
  </si>
  <si>
    <t>712391171</t>
  </si>
  <si>
    <t>Provedení povlakové krytiny střech do 10° podkladní textilní vrstvy</t>
  </si>
  <si>
    <t>-104245473</t>
  </si>
  <si>
    <t>122</t>
  </si>
  <si>
    <t>69311081</t>
  </si>
  <si>
    <t>geotextilie netkaná separační, ochranná, filtrační, drenážní PES 300g/m2</t>
  </si>
  <si>
    <t>-1076535793</t>
  </si>
  <si>
    <t>282,4*1,155 'Přepočtené koeficientem množství</t>
  </si>
  <si>
    <t>123</t>
  </si>
  <si>
    <t>712391172</t>
  </si>
  <si>
    <t>Provedení povlakové krytiny střech do 10° ochranné textilní vrstvy</t>
  </si>
  <si>
    <t>960818574</t>
  </si>
  <si>
    <t>124</t>
  </si>
  <si>
    <t>-424218853</t>
  </si>
  <si>
    <t>44*1,155 'Přepočtené koeficientem množství</t>
  </si>
  <si>
    <t>125</t>
  </si>
  <si>
    <t>712998004</t>
  </si>
  <si>
    <t>Montáž atikového chrliče z PVC DN 110</t>
  </si>
  <si>
    <t>1506334386</t>
  </si>
  <si>
    <t>126</t>
  </si>
  <si>
    <t>28342470</t>
  </si>
  <si>
    <t>chrlič atikový DN 110 s manžetou pro hydroizolaci z PVC-P</t>
  </si>
  <si>
    <t>-1903596471</t>
  </si>
  <si>
    <t>127</t>
  </si>
  <si>
    <t>712998106</t>
  </si>
  <si>
    <t>Montáž ochranného koše chrliče pro střechy s kačírkem nebo s jiným přitěžujícím souvrstvím</t>
  </si>
  <si>
    <t>345674555</t>
  </si>
  <si>
    <t>128</t>
  </si>
  <si>
    <t>28349100</t>
  </si>
  <si>
    <t>koš perforovaný ochranný pro odvodnění ploché střechy s kačírkem 100mm</t>
  </si>
  <si>
    <t>-1950038709</t>
  </si>
  <si>
    <t>129</t>
  </si>
  <si>
    <t>998712102</t>
  </si>
  <si>
    <t>Přesun hmot tonážní tonážní pro krytiny povlakové v objektech v přes 6 do 12 m</t>
  </si>
  <si>
    <t>-227022311</t>
  </si>
  <si>
    <t>713</t>
  </si>
  <si>
    <t>Izolace tepelné</t>
  </si>
  <si>
    <t>130</t>
  </si>
  <si>
    <t>713121111</t>
  </si>
  <si>
    <t>Montáž izolace tepelné podlah volně kladenými rohožemi, pásy, dílci, deskami 1 vrstva</t>
  </si>
  <si>
    <t>-4869473</t>
  </si>
  <si>
    <t>131</t>
  </si>
  <si>
    <t>28372312</t>
  </si>
  <si>
    <t>deska EPS 100 Z pro konstrukce s běžným zatížením λ=0,037 tl 120mm</t>
  </si>
  <si>
    <t>725692201</t>
  </si>
  <si>
    <t>75,4*1,02 'Přepočtené koeficientem množství</t>
  </si>
  <si>
    <t>132</t>
  </si>
  <si>
    <t>768387092</t>
  </si>
  <si>
    <t>133</t>
  </si>
  <si>
    <t>28375922</t>
  </si>
  <si>
    <t>deska EPS 200 pro konstrukce s velmi vysokým zatížením λ=0,034 tl 60mm</t>
  </si>
  <si>
    <t>1204384517</t>
  </si>
  <si>
    <t>67,1*1,02 'Přepočtené koeficientem množství</t>
  </si>
  <si>
    <t>134</t>
  </si>
  <si>
    <t>713121121</t>
  </si>
  <si>
    <t>Montáž izolace tepelné podlah volně kladenými rohožemi, pásy, dílci, deskami 2 vrstvy</t>
  </si>
  <si>
    <t>-1760580681</t>
  </si>
  <si>
    <t>"S14+15" 150,3</t>
  </si>
  <si>
    <t>135</t>
  </si>
  <si>
    <t>28372305</t>
  </si>
  <si>
    <t>deska EPS 100 Z pro konstrukce s běžným zatížením λ=0,037 tl 50mm</t>
  </si>
  <si>
    <t>1904099626</t>
  </si>
  <si>
    <t>150,3*1,02 'Přepočtené koeficientem množství</t>
  </si>
  <si>
    <t>136</t>
  </si>
  <si>
    <t>RMAT0001</t>
  </si>
  <si>
    <t>izolace tepelná kročejová T3500 tl. 30 mm</t>
  </si>
  <si>
    <t>-1589436651</t>
  </si>
  <si>
    <t>137</t>
  </si>
  <si>
    <t>713141331</t>
  </si>
  <si>
    <t>Montáž izolace tepelné střech plochých lepené za studena zplna, spádová vrstva</t>
  </si>
  <si>
    <t>1234880214</t>
  </si>
  <si>
    <t>138</t>
  </si>
  <si>
    <t>28376142</t>
  </si>
  <si>
    <t>klín izolační z pěnového polystyrenu EPS 150 spád do 5%</t>
  </si>
  <si>
    <t>-1401510390</t>
  </si>
  <si>
    <t>201,5*0,26</t>
  </si>
  <si>
    <t>30,8*0,225</t>
  </si>
  <si>
    <t>59,32*1,15 'Přepočtené koeficientem množství</t>
  </si>
  <si>
    <t>139</t>
  </si>
  <si>
    <t>998713102</t>
  </si>
  <si>
    <t>Přesun hmot tonážní pro izolace tepelné v objektech v přes 6 do 12 m</t>
  </si>
  <si>
    <t>-1079350306</t>
  </si>
  <si>
    <t>762</t>
  </si>
  <si>
    <t>Konstrukce tesařské</t>
  </si>
  <si>
    <t>140</t>
  </si>
  <si>
    <t>762361312</t>
  </si>
  <si>
    <t>Konstrukční a vyrovnávací vrstva pod klempířské prvky (atiky) z desek dřevoštěpkových tl 22 mm</t>
  </si>
  <si>
    <t>1218654467</t>
  </si>
  <si>
    <t>32,92*0,35</t>
  </si>
  <si>
    <t>15,4*0,4</t>
  </si>
  <si>
    <t>141</t>
  </si>
  <si>
    <t>762595001</t>
  </si>
  <si>
    <t>Spojovací prostředky pro položení dřevěných podlah a zakrytí kanálů</t>
  </si>
  <si>
    <t>-2072870070</t>
  </si>
  <si>
    <t>142</t>
  </si>
  <si>
    <t>998762102</t>
  </si>
  <si>
    <t>Přesun hmot tonážní pro kce tesařské v objektech v přes 6 do 12 m</t>
  </si>
  <si>
    <t>1495551436</t>
  </si>
  <si>
    <t>763</t>
  </si>
  <si>
    <t>Konstrukce suché výstavby</t>
  </si>
  <si>
    <t>143</t>
  </si>
  <si>
    <t>763111411</t>
  </si>
  <si>
    <t>SDK příčka tl 100 mm profil CW+UW 50 desky 2xA 12,5 s izolací EI 60 Rw do 51 dB</t>
  </si>
  <si>
    <t>1663057032</t>
  </si>
  <si>
    <t>2,5*3,53</t>
  </si>
  <si>
    <t>-0,9*1,97</t>
  </si>
  <si>
    <t>144</t>
  </si>
  <si>
    <t>763111717</t>
  </si>
  <si>
    <t>SDK příčka základní penetrační nátěr (oboustranně)</t>
  </si>
  <si>
    <t>-152937968</t>
  </si>
  <si>
    <t>7,052*2</t>
  </si>
  <si>
    <t>145</t>
  </si>
  <si>
    <t>763131451</t>
  </si>
  <si>
    <t>SDK podhled deska 1xH2 12,5 bez izolace dvouvrstvá spodní kce profil CD+UD</t>
  </si>
  <si>
    <t>-2070154074</t>
  </si>
  <si>
    <t>8+1,4</t>
  </si>
  <si>
    <t>146</t>
  </si>
  <si>
    <t>763131714</t>
  </si>
  <si>
    <t>SDK podhled základní penetrační nátěr</t>
  </si>
  <si>
    <t>-1971115426</t>
  </si>
  <si>
    <t>147</t>
  </si>
  <si>
    <t>763131761</t>
  </si>
  <si>
    <t>Příplatek k SDK podhledu za plochu do 3 m2 jednotlivě</t>
  </si>
  <si>
    <t>395837057</t>
  </si>
  <si>
    <t>148</t>
  </si>
  <si>
    <t>763411111</t>
  </si>
  <si>
    <t>Sanitární příčky do mokrého prostředí, desky s HPL - laminátem tl 19,6 mm</t>
  </si>
  <si>
    <t>1897378763</t>
  </si>
  <si>
    <t>2.NP - v místnosti č. 2.06</t>
  </si>
  <si>
    <t>1,1*2,5</t>
  </si>
  <si>
    <t>149</t>
  </si>
  <si>
    <t>998763302</t>
  </si>
  <si>
    <t>Přesun hmot tonážní pro sádrokartonové konstrukce v objektech v přes 6 do 12 m</t>
  </si>
  <si>
    <t>1852521379</t>
  </si>
  <si>
    <t>764</t>
  </si>
  <si>
    <t>Konstrukce klempířské</t>
  </si>
  <si>
    <t>150</t>
  </si>
  <si>
    <t>764215604</t>
  </si>
  <si>
    <t>Oplechování horních ploch a atik bez rohů z Pz plechu s povrch úpravou celoplošně lepené rš 350 mm</t>
  </si>
  <si>
    <t>-222537926</t>
  </si>
  <si>
    <t>7,1+5,8+2,6+15,82+1,6</t>
  </si>
  <si>
    <t>151</t>
  </si>
  <si>
    <t>764215605</t>
  </si>
  <si>
    <t>Oplechování horních ploch a atik bez rohů z Pz plechu s povrch úpravou celoplošně lepené rš 400 mm</t>
  </si>
  <si>
    <t>-1019888259</t>
  </si>
  <si>
    <t>6+6,4+3</t>
  </si>
  <si>
    <t>152</t>
  </si>
  <si>
    <t>764216644</t>
  </si>
  <si>
    <t>Oplechování rovných parapetů celoplošně lepené z Pz s povrchovou úpravou rš 330 mm</t>
  </si>
  <si>
    <t>-411732661</t>
  </si>
  <si>
    <t>1,2*2</t>
  </si>
  <si>
    <t>1,5*2</t>
  </si>
  <si>
    <t>4*1</t>
  </si>
  <si>
    <t>1,5*1</t>
  </si>
  <si>
    <t>1,2*1</t>
  </si>
  <si>
    <t>1,5*7</t>
  </si>
  <si>
    <t>4,5*1</t>
  </si>
  <si>
    <t>0,9*1</t>
  </si>
  <si>
    <t>153</t>
  </si>
  <si>
    <t>764511602</t>
  </si>
  <si>
    <t>Žlab podokapní půlkruhový z Pz s povrchovou úpravou rš 330 mm</t>
  </si>
  <si>
    <t>1831355088</t>
  </si>
  <si>
    <t>21,45</t>
  </si>
  <si>
    <t>154</t>
  </si>
  <si>
    <t>764511622</t>
  </si>
  <si>
    <t>Roh nebo kout půlkruhového podokapního žlabu z Pz s povrchovou úpravou rš 330 mm</t>
  </si>
  <si>
    <t>292178572</t>
  </si>
  <si>
    <t>155</t>
  </si>
  <si>
    <t>764511642</t>
  </si>
  <si>
    <t>Kotlík oválný (trychtýřový) pro podokapní žlaby z Pz s povrchovou úpravou 330/100 mm</t>
  </si>
  <si>
    <t>-2088015520</t>
  </si>
  <si>
    <t>156</t>
  </si>
  <si>
    <t>764518622</t>
  </si>
  <si>
    <t>Svody kruhové včetně objímek, kolen, odskoků z Pz s povrchovou úpravou průměru 100 mm</t>
  </si>
  <si>
    <t>-187870064</t>
  </si>
  <si>
    <t>7,22*2</t>
  </si>
  <si>
    <t>157</t>
  </si>
  <si>
    <t>998764102</t>
  </si>
  <si>
    <t>Přesun hmot tonážní pro konstrukce klempířské v objektech v přes 6 do 12 m</t>
  </si>
  <si>
    <t>1978950668</t>
  </si>
  <si>
    <t>766</t>
  </si>
  <si>
    <t>Konstrukce truhlářské</t>
  </si>
  <si>
    <t>158</t>
  </si>
  <si>
    <t>766622131</t>
  </si>
  <si>
    <t>Montáž plastových oken plochy přes 1 m2 otevíravých v do 1,5 m s rámem do zdiva</t>
  </si>
  <si>
    <t>71254189</t>
  </si>
  <si>
    <t>nová okna</t>
  </si>
  <si>
    <t>1,2*1,1*2</t>
  </si>
  <si>
    <t>1,5*1,1*4</t>
  </si>
  <si>
    <t>1,2*1*2</t>
  </si>
  <si>
    <t>0,9*1,45</t>
  </si>
  <si>
    <t>159</t>
  </si>
  <si>
    <t>61140052</t>
  </si>
  <si>
    <t>okno plastové otevíravé/sklopné trojsklo přes plochu 1m2 do v 1,5m</t>
  </si>
  <si>
    <t>1261016342</t>
  </si>
  <si>
    <t>160</t>
  </si>
  <si>
    <t>766622132</t>
  </si>
  <si>
    <t>Montáž plastových oken plochy přes 1 m2 otevíravých v do 2,5 m s rámem do zdiva</t>
  </si>
  <si>
    <t>-169110871</t>
  </si>
  <si>
    <t>1,5*1,65*5</t>
  </si>
  <si>
    <t>4,5*1,65</t>
  </si>
  <si>
    <t>161</t>
  </si>
  <si>
    <t>61140054</t>
  </si>
  <si>
    <t>okno plastové otevíravé/sklopné trojsklo přes plochu 1m2 v 1,5-2,5m</t>
  </si>
  <si>
    <t>-235875506</t>
  </si>
  <si>
    <t>162</t>
  </si>
  <si>
    <t>766622133</t>
  </si>
  <si>
    <t>Montáž plastových oken plochy přes 1 m2 otevíravých v přes 2,5 m s rámem do zdiva</t>
  </si>
  <si>
    <t>-649847341</t>
  </si>
  <si>
    <t>1,2*3,2</t>
  </si>
  <si>
    <t>4*3,8</t>
  </si>
  <si>
    <t>163</t>
  </si>
  <si>
    <t>61140056</t>
  </si>
  <si>
    <t>okno plastové otevíravé/sklopné trojsklo přes plochu 1m2 přes v 2,5m</t>
  </si>
  <si>
    <t>972780830</t>
  </si>
  <si>
    <t>164</t>
  </si>
  <si>
    <t>766660001</t>
  </si>
  <si>
    <t>Montáž dveřních křídel otvíravých jednokřídlových š do 0,8 m do ocelové zárubně</t>
  </si>
  <si>
    <t>262325325</t>
  </si>
  <si>
    <t>165</t>
  </si>
  <si>
    <t>61162073</t>
  </si>
  <si>
    <t>dveře jednokřídlé voštinové povrch laminátový plné 700x1970-2100mm</t>
  </si>
  <si>
    <t>1665281084</t>
  </si>
  <si>
    <t>166</t>
  </si>
  <si>
    <t>61162074</t>
  </si>
  <si>
    <t>dveře jednokřídlé voštinové povrch laminátový plné 800x1970-2100mm</t>
  </si>
  <si>
    <t>-1459083551</t>
  </si>
  <si>
    <t>167</t>
  </si>
  <si>
    <t>766660002</t>
  </si>
  <si>
    <t>Montáž dveřních křídel otvíravých jednokřídlových š přes 0,8 m do ocelové zárubně</t>
  </si>
  <si>
    <t>-888712466</t>
  </si>
  <si>
    <t>168</t>
  </si>
  <si>
    <t>61162075</t>
  </si>
  <si>
    <t>dveře jednokřídlé voštinové povrch laminátový plné 900x1970-2100mm</t>
  </si>
  <si>
    <t>-654410049</t>
  </si>
  <si>
    <t>169</t>
  </si>
  <si>
    <t>766660012</t>
  </si>
  <si>
    <t>Montáž dveřních křídel otvíravých dvoukřídlových š přes 1,45 m do ocelové zárubně</t>
  </si>
  <si>
    <t>-909845162</t>
  </si>
  <si>
    <t>170</t>
  </si>
  <si>
    <t>61162104</t>
  </si>
  <si>
    <t>dveře dvoukřídlé voštinové povrch laminátový plné 1600x1970-2100mm</t>
  </si>
  <si>
    <t>-1482041016</t>
  </si>
  <si>
    <t>171</t>
  </si>
  <si>
    <t>766660021</t>
  </si>
  <si>
    <t>Montáž dveřních křídel otvíravých jednokřídlových š do 0,8 m požárních do ocelové zárubně</t>
  </si>
  <si>
    <t>-1285628905</t>
  </si>
  <si>
    <t>172</t>
  </si>
  <si>
    <t>61165339</t>
  </si>
  <si>
    <t>dveře jednokřídlé dřevotřískové protipožární EI (EW) 30 D3 povrch lakovaný plné 800x1970-2100mm</t>
  </si>
  <si>
    <t>-1667760181</t>
  </si>
  <si>
    <t>173</t>
  </si>
  <si>
    <t>766660411</t>
  </si>
  <si>
    <t>Montáž vchodových dveří jednokřídlových bez nadsvětlíku do zdiva</t>
  </si>
  <si>
    <t>1314065397</t>
  </si>
  <si>
    <t>174</t>
  </si>
  <si>
    <t>61140500</t>
  </si>
  <si>
    <t>dveře jednokřídlé plastové bílé plné max rozměru otvoru 2,42m2 bezpečnostní třídy RC2</t>
  </si>
  <si>
    <t>394838215</t>
  </si>
  <si>
    <t>0,8*2,1*2</t>
  </si>
  <si>
    <t>0,9*2,1</t>
  </si>
  <si>
    <t>175</t>
  </si>
  <si>
    <t>766660451</t>
  </si>
  <si>
    <t>Montáž vchodových dveří dvoukřídlových bez nadsvětlíku do zdiva</t>
  </si>
  <si>
    <t>-163576825</t>
  </si>
  <si>
    <t>176</t>
  </si>
  <si>
    <t>61140510</t>
  </si>
  <si>
    <t>dveře dvoukřídlé plastové bílé prosklené max rozměru otvoru 4,84m2 bezpečnostní třídy RC2</t>
  </si>
  <si>
    <t>-213002172</t>
  </si>
  <si>
    <t>1,35*2,1</t>
  </si>
  <si>
    <t>177</t>
  </si>
  <si>
    <t>766660729</t>
  </si>
  <si>
    <t>Montáž dveřního interiérového kování - štítku s klikou</t>
  </si>
  <si>
    <t>-1225770935</t>
  </si>
  <si>
    <t>178</t>
  </si>
  <si>
    <t>54914610</t>
  </si>
  <si>
    <t>kování dveřní vrchní klika včetně rozet a montážního materiálu R BB nerez PK</t>
  </si>
  <si>
    <t>-843506809</t>
  </si>
  <si>
    <t>179</t>
  </si>
  <si>
    <t>766660733</t>
  </si>
  <si>
    <t>Montáž dveřního bezpečnostního kování - štítku s klikou</t>
  </si>
  <si>
    <t>1165564789</t>
  </si>
  <si>
    <t>180</t>
  </si>
  <si>
    <t>54914630</t>
  </si>
  <si>
    <t>kování dveřní vrchní kování bezpečnostní včetně štítu PZ 72 klika-madlo P nerez-klika Tipa</t>
  </si>
  <si>
    <t>-1724079444</t>
  </si>
  <si>
    <t>181</t>
  </si>
  <si>
    <t>766691914</t>
  </si>
  <si>
    <t>Vyvěšení nebo zavěšení dřevěných křídel dveří pl do 2 m2</t>
  </si>
  <si>
    <t>-1204300907</t>
  </si>
  <si>
    <t>"1.NP" 4</t>
  </si>
  <si>
    <t>182</t>
  </si>
  <si>
    <t>766694112</t>
  </si>
  <si>
    <t>Montáž parapetních desek dřevěných nebo plastových š do 30 cm dl přes 1,0 do 1,6 m</t>
  </si>
  <si>
    <t>-679570409</t>
  </si>
  <si>
    <t>6+9</t>
  </si>
  <si>
    <t>183</t>
  </si>
  <si>
    <t>60794102</t>
  </si>
  <si>
    <t>parapet dřevotřískový vnitřní povrch laminátový š 260mm</t>
  </si>
  <si>
    <t>138242203</t>
  </si>
  <si>
    <t>1,5*5</t>
  </si>
  <si>
    <t>184</t>
  </si>
  <si>
    <t>60794121</t>
  </si>
  <si>
    <t>koncovka PVC k parapetním dřevotřískovým deskám 600mm</t>
  </si>
  <si>
    <t>-888903417</t>
  </si>
  <si>
    <t>185</t>
  </si>
  <si>
    <t>60794003</t>
  </si>
  <si>
    <t>parapet dřevotřískový vnitřní povrch laminátový zažehlené hrany</t>
  </si>
  <si>
    <t>-1645344675</t>
  </si>
  <si>
    <t>186</t>
  </si>
  <si>
    <t>766694115</t>
  </si>
  <si>
    <t>Montáž parapetních desek dřevěných nebo plastových š do 30 cm dl přes 3,6 m</t>
  </si>
  <si>
    <t>988844970</t>
  </si>
  <si>
    <t>187</t>
  </si>
  <si>
    <t>2069099525</t>
  </si>
  <si>
    <t>4+4,5</t>
  </si>
  <si>
    <t>188</t>
  </si>
  <si>
    <t>-1288020328</t>
  </si>
  <si>
    <t>189</t>
  </si>
  <si>
    <t>-1297858066</t>
  </si>
  <si>
    <t>190</t>
  </si>
  <si>
    <t>998766102</t>
  </si>
  <si>
    <t>Přesun hmot tonážní pro kce truhlářské v objektech v přes 6 do 12 m</t>
  </si>
  <si>
    <t>-1219355071</t>
  </si>
  <si>
    <t>767</t>
  </si>
  <si>
    <t>Konstrukce zámečnické</t>
  </si>
  <si>
    <t>191</t>
  </si>
  <si>
    <t>767651114</t>
  </si>
  <si>
    <t>Montáž vrat garážových sekčních zajížděcích pod strop pl přes 13 m2</t>
  </si>
  <si>
    <t>1514344866</t>
  </si>
  <si>
    <t>192</t>
  </si>
  <si>
    <t>55345871.R01</t>
  </si>
  <si>
    <t>vrata garážová 4000*3800 mm - specifikace a provedení zcela dle PD</t>
  </si>
  <si>
    <t>2074805061</t>
  </si>
  <si>
    <t>193</t>
  </si>
  <si>
    <t>767651121</t>
  </si>
  <si>
    <t>Montáž vrat garážových sekčních - kliky se zámkem</t>
  </si>
  <si>
    <t>-1027116676</t>
  </si>
  <si>
    <t>194</t>
  </si>
  <si>
    <t>55345889</t>
  </si>
  <si>
    <t>pohon garážových vrat ruční klika se zámkem chrom sada</t>
  </si>
  <si>
    <t>152187801</t>
  </si>
  <si>
    <t>195</t>
  </si>
  <si>
    <t>767651126</t>
  </si>
  <si>
    <t>Montáž vrat garážových sekčních elektrického stropního pohonu</t>
  </si>
  <si>
    <t>-1873610978</t>
  </si>
  <si>
    <t>196</t>
  </si>
  <si>
    <t>55345878</t>
  </si>
  <si>
    <t>pohon garážových sekčních a výklopných vrat o síle 1000N max. 50 cyklů denně</t>
  </si>
  <si>
    <t>506419542</t>
  </si>
  <si>
    <t>197</t>
  </si>
  <si>
    <t>767651131</t>
  </si>
  <si>
    <t>Montáž vrat garážových sekčních fotobuněk</t>
  </si>
  <si>
    <t>pár</t>
  </si>
  <si>
    <t>-1194084428</t>
  </si>
  <si>
    <t>198</t>
  </si>
  <si>
    <t>40461020</t>
  </si>
  <si>
    <t>fotobuňka bezpečnostní infrazávora dosah do 30m</t>
  </si>
  <si>
    <t>625275624</t>
  </si>
  <si>
    <t>199</t>
  </si>
  <si>
    <t>767R001</t>
  </si>
  <si>
    <t>Dodávka a montáž zábradlí na schodišti</t>
  </si>
  <si>
    <t>-1224971488</t>
  </si>
  <si>
    <t>200</t>
  </si>
  <si>
    <t>998767102</t>
  </si>
  <si>
    <t>Přesun hmot tonážní pro zámečnické konstrukce v objektech v přes 6 do 12 m</t>
  </si>
  <si>
    <t>979895673</t>
  </si>
  <si>
    <t>771</t>
  </si>
  <si>
    <t>Podlahy z dlaždic</t>
  </si>
  <si>
    <t>201</t>
  </si>
  <si>
    <t>771111011</t>
  </si>
  <si>
    <t>Vysátí podkladu před pokládkou dlažby</t>
  </si>
  <si>
    <t>-1972845369</t>
  </si>
  <si>
    <t>202</t>
  </si>
  <si>
    <t>771121011</t>
  </si>
  <si>
    <t>Nátěr penetrační na podlahu</t>
  </si>
  <si>
    <t>774533721</t>
  </si>
  <si>
    <t>203</t>
  </si>
  <si>
    <t>771151021</t>
  </si>
  <si>
    <t>Samonivelační stěrka podlah pevnosti 30 MPa tl 3 mm</t>
  </si>
  <si>
    <t>-830843910</t>
  </si>
  <si>
    <t>204</t>
  </si>
  <si>
    <t>771474112</t>
  </si>
  <si>
    <t>Montáž soklů z dlaždic keramických rovných flexibilní lepidlo v přes 65 do 90 mm</t>
  </si>
  <si>
    <t>1522987885</t>
  </si>
  <si>
    <t>205</t>
  </si>
  <si>
    <t>59761338</t>
  </si>
  <si>
    <t>sokl-dlažba keramická slinutá hladká do interiéru i exteriéru 445x85mm</t>
  </si>
  <si>
    <t>-258143824</t>
  </si>
  <si>
    <t>87*2,475 'Přepočtené koeficientem množství</t>
  </si>
  <si>
    <t>206</t>
  </si>
  <si>
    <t>771574153</t>
  </si>
  <si>
    <t>Montáž podlah keramických velkoformátových hladkých lepených flexibilním lepidlem přes 2 do 4 ks/m2</t>
  </si>
  <si>
    <t>203555164</t>
  </si>
  <si>
    <t>nové nášlapné vrstvy</t>
  </si>
  <si>
    <t>"1.NP" 11,8+12,6+8+1,4+18,2+7,9</t>
  </si>
  <si>
    <t>"2.NP" 10,8+2,4+1,8+4,1+3,1+8,3</t>
  </si>
  <si>
    <t>207</t>
  </si>
  <si>
    <t>59761008</t>
  </si>
  <si>
    <t>dlažba velkoformátová keramická slinutá hladká do interiéru i exteriéru přes 2 do 4ks/m2</t>
  </si>
  <si>
    <t>73593932</t>
  </si>
  <si>
    <t>90,4*1,15 'Přepočtené koeficientem množství</t>
  </si>
  <si>
    <t>208</t>
  </si>
  <si>
    <t>771577111</t>
  </si>
  <si>
    <t>Příplatek k montáži podlah keramických lepených flexibilním lepidlem za plochu do 5 m2</t>
  </si>
  <si>
    <t>2086041359</t>
  </si>
  <si>
    <t>1,4+2,4+1,8+4,1+3,1</t>
  </si>
  <si>
    <t>209</t>
  </si>
  <si>
    <t>771591112</t>
  </si>
  <si>
    <t>Izolace pod dlažbu nátěrem nebo stěrkou ve dvou vrstvách</t>
  </si>
  <si>
    <t>162154029</t>
  </si>
  <si>
    <t>"2.NP" 1,8+3,1</t>
  </si>
  <si>
    <t>210</t>
  </si>
  <si>
    <t>771591115</t>
  </si>
  <si>
    <t>Podlahy spárování silikonem</t>
  </si>
  <si>
    <t>2032422780</t>
  </si>
  <si>
    <t>211</t>
  </si>
  <si>
    <t>771591264</t>
  </si>
  <si>
    <t>Izolace těsnícími pásy mezi podlahou a stěnou</t>
  </si>
  <si>
    <t>1203296078</t>
  </si>
  <si>
    <t>212</t>
  </si>
  <si>
    <t>771592011</t>
  </si>
  <si>
    <t>Čištění vnitřních ploch podlah nebo schodišť po položení dlažby chemickými prostředky</t>
  </si>
  <si>
    <t>1672306651</t>
  </si>
  <si>
    <t>213</t>
  </si>
  <si>
    <t>771R001</t>
  </si>
  <si>
    <t>Dodávka a montáž obložení schodiště - specifikace a provedení zcela dle PD</t>
  </si>
  <si>
    <t>-1361446274</t>
  </si>
  <si>
    <t>214</t>
  </si>
  <si>
    <t>771R002</t>
  </si>
  <si>
    <t>Dodávka a montáž obložení vnitřních parapetů - specifikace a provedení zcela dle PD</t>
  </si>
  <si>
    <t>-1128924324</t>
  </si>
  <si>
    <t>215</t>
  </si>
  <si>
    <t>998771102</t>
  </si>
  <si>
    <t>Přesun hmot tonážní pro podlahy z dlaždic v objektech v přes 6 do 12 m</t>
  </si>
  <si>
    <t>192516602</t>
  </si>
  <si>
    <t>776</t>
  </si>
  <si>
    <t>Podlahy povlakové</t>
  </si>
  <si>
    <t>216</t>
  </si>
  <si>
    <t>776111111</t>
  </si>
  <si>
    <t>Broušení anhydritového podkladu povlakových podlah</t>
  </si>
  <si>
    <t>1266283915</t>
  </si>
  <si>
    <t>217</t>
  </si>
  <si>
    <t>776121112</t>
  </si>
  <si>
    <t>Vodou ředitelná penetrace savého podkladu povlakových podlah</t>
  </si>
  <si>
    <t>32695722</t>
  </si>
  <si>
    <t>218</t>
  </si>
  <si>
    <t>776221111</t>
  </si>
  <si>
    <t>Lepení pásů z PVC standardním lepidlem</t>
  </si>
  <si>
    <t>1446008375</t>
  </si>
  <si>
    <t>"2.NP" 18,8+57,9+11,8+31,3</t>
  </si>
  <si>
    <t>219</t>
  </si>
  <si>
    <t>28412285</t>
  </si>
  <si>
    <t>krytina podlahová heterogenní tl 2mm</t>
  </si>
  <si>
    <t>1435921683</t>
  </si>
  <si>
    <t>119,8*1,1 'Přepočtené koeficientem množství</t>
  </si>
  <si>
    <t>220</t>
  </si>
  <si>
    <t>776421111</t>
  </si>
  <si>
    <t>Montáž obvodových lišt lepením</t>
  </si>
  <si>
    <t>-104924746</t>
  </si>
  <si>
    <t>221</t>
  </si>
  <si>
    <t>61418203</t>
  </si>
  <si>
    <t>lišta podlahová dřevěná dub 25x25mm</t>
  </si>
  <si>
    <t>-1963256516</t>
  </si>
  <si>
    <t>95*1,02 'Přepočtené koeficientem množství</t>
  </si>
  <si>
    <t>222</t>
  </si>
  <si>
    <t>776421311</t>
  </si>
  <si>
    <t>Montáž přechodových samolepících lišt</t>
  </si>
  <si>
    <t>-1673269431</t>
  </si>
  <si>
    <t>223</t>
  </si>
  <si>
    <t>59054130</t>
  </si>
  <si>
    <t>profil přechodový nerezový samolepící 35mm</t>
  </si>
  <si>
    <t>1451267128</t>
  </si>
  <si>
    <t>10*1,02 'Přepočtené koeficientem množství</t>
  </si>
  <si>
    <t>224</t>
  </si>
  <si>
    <t>776991111</t>
  </si>
  <si>
    <t>Spárování silikonem</t>
  </si>
  <si>
    <t>1118776673</t>
  </si>
  <si>
    <t>95+10</t>
  </si>
  <si>
    <t>225</t>
  </si>
  <si>
    <t>776991121</t>
  </si>
  <si>
    <t>Základní čištění nově položených podlahovin vysátím a setřením vlhkým mopem</t>
  </si>
  <si>
    <t>1939425544</t>
  </si>
  <si>
    <t>226</t>
  </si>
  <si>
    <t>998776102</t>
  </si>
  <si>
    <t>Přesun hmot tonážní pro podlahy povlakové v objektech v přes 6 do 12 m</t>
  </si>
  <si>
    <t>-281702688</t>
  </si>
  <si>
    <t>781</t>
  </si>
  <si>
    <t>Dokončovací práce - obklady</t>
  </si>
  <si>
    <t>227</t>
  </si>
  <si>
    <t>781111011</t>
  </si>
  <si>
    <t>Ometení (oprášení) stěny při přípravě podkladu</t>
  </si>
  <si>
    <t>1015858262</t>
  </si>
  <si>
    <t>228</t>
  </si>
  <si>
    <t>781121011</t>
  </si>
  <si>
    <t>Nátěr penetrační na stěnu</t>
  </si>
  <si>
    <t>216874563</t>
  </si>
  <si>
    <t>229</t>
  </si>
  <si>
    <t>781131112</t>
  </si>
  <si>
    <t>Izolace pod obklad nátěrem nebo stěrkou ve dvou vrstvách</t>
  </si>
  <si>
    <t>-1870620046</t>
  </si>
  <si>
    <t>pod obklad - místa přímého ostřiku vodou</t>
  </si>
  <si>
    <t>230</t>
  </si>
  <si>
    <t>781474111</t>
  </si>
  <si>
    <t>Montáž obkladů vnitřních keramických hladkých přes 6 do 9 ks/m2 lepených flexibilním lepidlem</t>
  </si>
  <si>
    <t>-1025858906</t>
  </si>
  <si>
    <t>(1,4+1,4)*2</t>
  </si>
  <si>
    <t>1,01*1,2</t>
  </si>
  <si>
    <t>(2,7+2,7+2,5+1,9+2,35+0,3)*2</t>
  </si>
  <si>
    <t>(6,8+6+8+2,2)*2</t>
  </si>
  <si>
    <t>(1,2+1+1)*1,2</t>
  </si>
  <si>
    <t>2,95*1</t>
  </si>
  <si>
    <t>231</t>
  </si>
  <si>
    <t>59761026</t>
  </si>
  <si>
    <t>obklad keramický hladký do 12ks/m2</t>
  </si>
  <si>
    <t>-1082886099</t>
  </si>
  <si>
    <t>232</t>
  </si>
  <si>
    <t>781495141</t>
  </si>
  <si>
    <t>Průnik obkladem kruhový do DN 30</t>
  </si>
  <si>
    <t>1620836290</t>
  </si>
  <si>
    <t>233</t>
  </si>
  <si>
    <t>781495142</t>
  </si>
  <si>
    <t>Průnik obkladem kruhový přes DN 30 do DN 90</t>
  </si>
  <si>
    <t>1129360436</t>
  </si>
  <si>
    <t>234</t>
  </si>
  <si>
    <t>781495143</t>
  </si>
  <si>
    <t>Průnik obkladem kruhový přes DN 90</t>
  </si>
  <si>
    <t>-2113148926</t>
  </si>
  <si>
    <t>235</t>
  </si>
  <si>
    <t>998781102</t>
  </si>
  <si>
    <t>Přesun hmot tonážní pro obklady keramické v objektech v přes 6 do 12 m</t>
  </si>
  <si>
    <t>5337604</t>
  </si>
  <si>
    <t>783</t>
  </si>
  <si>
    <t>Dokončovací práce - nátěry</t>
  </si>
  <si>
    <t>236</t>
  </si>
  <si>
    <t>783301401</t>
  </si>
  <si>
    <t>Ometení zámečnických konstrukcí</t>
  </si>
  <si>
    <t>-82374260</t>
  </si>
  <si>
    <t>nátětr válc. nosníků základovou barvou</t>
  </si>
  <si>
    <t>17,8*0,502</t>
  </si>
  <si>
    <t>9,2*0,64</t>
  </si>
  <si>
    <t>nátěr zárubní</t>
  </si>
  <si>
    <t>0,7*1,97*4</t>
  </si>
  <si>
    <t>0,8*1,97*13</t>
  </si>
  <si>
    <t>0,9*1,97</t>
  </si>
  <si>
    <t>1,6*1,97</t>
  </si>
  <si>
    <t>237</t>
  </si>
  <si>
    <t>783314101</t>
  </si>
  <si>
    <t>Základní jednonásobný syntetický nátěr zámečnických konstrukcí</t>
  </si>
  <si>
    <t>-1129382549</t>
  </si>
  <si>
    <t>238</t>
  </si>
  <si>
    <t>783315101</t>
  </si>
  <si>
    <t>Mezinátěr jednonásobný syntetický standardní zámečnických konstrukcí</t>
  </si>
  <si>
    <t>761887518</t>
  </si>
  <si>
    <t>239</t>
  </si>
  <si>
    <t>783317101</t>
  </si>
  <si>
    <t>Krycí jednonásobný syntetický standardní nátěr zámečnických konstrukcí</t>
  </si>
  <si>
    <t>-1646063009</t>
  </si>
  <si>
    <t>240</t>
  </si>
  <si>
    <t>783901451</t>
  </si>
  <si>
    <t>Zametení betonových podlah před provedením nátěru</t>
  </si>
  <si>
    <t>321359238</t>
  </si>
  <si>
    <t>"S11+13" 67,1+26,7+27,6</t>
  </si>
  <si>
    <t>241</t>
  </si>
  <si>
    <t>783901453</t>
  </si>
  <si>
    <t>Vysátí betonových podlah před provedením nátěru</t>
  </si>
  <si>
    <t>2099112116</t>
  </si>
  <si>
    <t>242</t>
  </si>
  <si>
    <t>783913161</t>
  </si>
  <si>
    <t>Penetrační syntetický nátěr pórovitých betonových podlah</t>
  </si>
  <si>
    <t>466400556</t>
  </si>
  <si>
    <t>243</t>
  </si>
  <si>
    <t>783917161</t>
  </si>
  <si>
    <t>Krycí dvojnásobný syntetický nátěr betonové podlahy</t>
  </si>
  <si>
    <t>13824513</t>
  </si>
  <si>
    <t>244</t>
  </si>
  <si>
    <t>783932171</t>
  </si>
  <si>
    <t>Celoplošné vyrovnání betonové podlahy cementovou stěrkou tl do 3 mm</t>
  </si>
  <si>
    <t>-587877495</t>
  </si>
  <si>
    <t>784</t>
  </si>
  <si>
    <t>Dokončovací práce - malby a tapety</t>
  </si>
  <si>
    <t>245</t>
  </si>
  <si>
    <t>784111003</t>
  </si>
  <si>
    <t>Oprášení (ometení ) podkladu v místnostech v přes 3,80 do 5,00 m</t>
  </si>
  <si>
    <t>-317791233</t>
  </si>
  <si>
    <t>14,104+377,9+660,977+199,798-84,502</t>
  </si>
  <si>
    <t>246</t>
  </si>
  <si>
    <t>784181103</t>
  </si>
  <si>
    <t>Základní akrylátová jednonásobná bezbarvá penetrace podkladu v místnostech v přes 3,80 do 5,00 m</t>
  </si>
  <si>
    <t>-1868547613</t>
  </si>
  <si>
    <t>247</t>
  </si>
  <si>
    <t>784211113</t>
  </si>
  <si>
    <t>Dvojnásobné bílé malby ze směsí za mokra velmi dobře oděruvzdorných v místnostech v přes 3,80 do 5,00 m</t>
  </si>
  <si>
    <t>1824949564</t>
  </si>
  <si>
    <t>02 - Zpevněné plochy</t>
  </si>
  <si>
    <t xml:space="preserve">    5 - Komunikace pozemní</t>
  </si>
  <si>
    <t>122251103</t>
  </si>
  <si>
    <t>Odkopávky a prokopávky nezapažené v hornině třídy těžitelnosti I skupiny 3 objem do 100 m3 strojně</t>
  </si>
  <si>
    <t>237355197</t>
  </si>
  <si>
    <t>pro novou zpevněnou plochu</t>
  </si>
  <si>
    <t>13*1,2*0,4</t>
  </si>
  <si>
    <t>13,8*7,6*0,4</t>
  </si>
  <si>
    <t>7,5*1,2*0,4</t>
  </si>
  <si>
    <t>289802115</t>
  </si>
  <si>
    <t>13*1,2</t>
  </si>
  <si>
    <t>13,8*7,6</t>
  </si>
  <si>
    <t>7,5*1,2</t>
  </si>
  <si>
    <t>Komunikace pozemní</t>
  </si>
  <si>
    <t>564871116</t>
  </si>
  <si>
    <t>Podklad ze štěrkodrtě ŠD plochy přes 100 m2 tl. 300 mm</t>
  </si>
  <si>
    <t>-1189643174</t>
  </si>
  <si>
    <t>577134221</t>
  </si>
  <si>
    <t>Asfaltový beton vrstva obrusná ACO 11 (ABS) tř. II tl 40 mm š přes 3 m z nemodifikovaného asfaltu</t>
  </si>
  <si>
    <t>-1176103006</t>
  </si>
  <si>
    <t>577155142</t>
  </si>
  <si>
    <t>Asfaltový beton vrstva ložní ACL 16 (ABH) tl 60 mm š přes 3 m z modifikovaného asfaltu</t>
  </si>
  <si>
    <t>-1240046079</t>
  </si>
  <si>
    <t>916131113</t>
  </si>
  <si>
    <t>Osazení silničního obrubníku betonového ležatého s boční opěrou do lože z betonu prostého</t>
  </si>
  <si>
    <t>-2109949219</t>
  </si>
  <si>
    <t>59217033</t>
  </si>
  <si>
    <t>obrubník betonový silniční 1000x100x300mm</t>
  </si>
  <si>
    <t>768672026</t>
  </si>
  <si>
    <t>41*1,02 'Přepočtené koeficientem množství</t>
  </si>
  <si>
    <t>916991121</t>
  </si>
  <si>
    <t>Lože pod obrubníky, krajníky nebo obruby z dlažebních kostek z betonu prostého</t>
  </si>
  <si>
    <t>-417943690</t>
  </si>
  <si>
    <t>41*0,3*0,3</t>
  </si>
  <si>
    <t>998225111</t>
  </si>
  <si>
    <t>Přesun hmot pro pozemní komunikace s krytem z kamene, monolitickým betonovým nebo živičným</t>
  </si>
  <si>
    <t>-1575444872</t>
  </si>
  <si>
    <t>03 -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</si>
  <si>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</si>
  <si>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</si>
  <si>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</si>
  <si>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</si>
  <si>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</si>
  <si>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</si>
  <si>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</si>
  <si>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VRN9 - Ostatní náklady</t>
  </si>
  <si>
    <t>132212131</t>
  </si>
  <si>
    <t>Hloubení nezapažených rýh šířky do 800 mm ručně s urovnáním dna do předepsaného profilu a spádu v hornině třídy těžitelnosti I skupiny 3 soudržných</t>
  </si>
  <si>
    <t>16*0,8*0,8</t>
  </si>
  <si>
    <t>132251103</t>
  </si>
  <si>
    <t>Hloubení nezapažených rýh šířky do 800 mm strojně s urovnáním dna do předepsaného profilu a spádu v hornině třídy těžitelnosti I skupiny 3 přes 50 do 100 m3</t>
  </si>
  <si>
    <t>54*0,8*1,2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</si>
  <si>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</si>
  <si>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</si>
  <si>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</si>
  <si>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Nakládání, skládání a překládání neulehlého výkopku nebo sypaniny strojně nakládání, množství do 100 m3, z horniny třídy těžitelnosti I, skupiny 1 až 3</t>
  </si>
  <si>
    <t>Poplatek za uložení stavebního odpadu na recyklační skládce (skládkovné) zeminy a kamení zatříděného do Katalogu odpadů pod kódem 17 05 04</t>
  </si>
  <si>
    <t>f9</t>
  </si>
  <si>
    <t>28*2 "Přepočtené koeficientem množství</t>
  </si>
  <si>
    <t>Uložení sypaniny na skládky nebo meziskládky bez hutnění s upravením uložené sypaniny do předepsaného tvaru</t>
  </si>
  <si>
    <t>174111101</t>
  </si>
  <si>
    <t>Zásyp sypaninou z jakékoliv horniny ručně s uložením výkopku ve vrstvách se zhutněním jam, šachet, rýh nebo kolem objektů v těchto vykopávkách</t>
  </si>
  <si>
    <t>174151101</t>
  </si>
  <si>
    <t>Zásyp sypaninou z jakékoliv horniny strojně s uložením výkopku ve vrstvách se zhutněním jam, šachet, rýh nebo kolem objektů v těchto vykopávkách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</si>
  <si>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</si>
  <si>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</si>
  <si>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16*0,8*0,4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</si>
  <si>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</si>
  <si>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</si>
  <si>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54*0,8*0,4</t>
  </si>
  <si>
    <t>58337302</t>
  </si>
  <si>
    <t>štěrkopísek frakce 0/16</t>
  </si>
  <si>
    <t>f2+f12</t>
  </si>
  <si>
    <t>22,4*2 "Přepočtené koeficientem množství</t>
  </si>
  <si>
    <t>451573111</t>
  </si>
  <si>
    <t>Lože pod potrubí, stoky a drobné objekty v otevřeném výkopu z písku a štěrkopísku do 63 mm</t>
  </si>
  <si>
    <t>54*0,8*0,1</t>
  </si>
  <si>
    <t>16*0,8*0,1</t>
  </si>
  <si>
    <t>713463131</t>
  </si>
  <si>
    <t xml:space="preserve"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</si>
  <si>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28377104</t>
  </si>
  <si>
    <t>pouzdro izolační potrubní z pěnového polyetylenu 22/13mm</t>
  </si>
  <si>
    <t>28377045</t>
  </si>
  <si>
    <t>pouzdro izolační potrubní z pěnového polyetylenu 22/20mm</t>
  </si>
  <si>
    <t>28377112</t>
  </si>
  <si>
    <t>pouzdro izolační potrubní z pěnového polyetylenu 28/13mm</t>
  </si>
  <si>
    <t>28377048</t>
  </si>
  <si>
    <t>pouzdro izolační potrubní z pěnového polyetylenu 28/20mm</t>
  </si>
  <si>
    <t>28377116</t>
  </si>
  <si>
    <t>pouzdro izolační potrubní z pěnového polyetylenu 35/13mm</t>
  </si>
  <si>
    <t>28377055</t>
  </si>
  <si>
    <t>pouzdro izolační potrubní z pěnového polyetylenu 35/20mm</t>
  </si>
  <si>
    <t>998713201</t>
  </si>
  <si>
    <t>Přesun hmot pro izolace tepelné stanovený procentní sazbou (%) z ceny vodorovná dopravní vzdálenost do 50 m v objektech výšky do 6 m</t>
  </si>
  <si>
    <t>%</t>
  </si>
  <si>
    <t>721</t>
  </si>
  <si>
    <t>Zdravotechnika - vnitřní kanalizace</t>
  </si>
  <si>
    <t>7211719R0</t>
  </si>
  <si>
    <t>Vsazení odbočky do stávajícího potrubí v zemi</t>
  </si>
  <si>
    <t>721173316</t>
  </si>
  <si>
    <t>Potrubí z trub PVC SN4 dešťové DN 125</t>
  </si>
  <si>
    <t>721173401</t>
  </si>
  <si>
    <t>Potrubí z trub PVC SN4 svodné (ležaté) DN 110</t>
  </si>
  <si>
    <t>721173402</t>
  </si>
  <si>
    <t>Potrubí z trub PVC SN4 svodné (ležaté) DN 125</t>
  </si>
  <si>
    <t>721174024</t>
  </si>
  <si>
    <t>Potrubí z trub polypropylenových odpadní (svislé) DN 75</t>
  </si>
  <si>
    <t>721174025</t>
  </si>
  <si>
    <t>Potrubí z trub polypropylenových odpadní (svislé) DN 110</t>
  </si>
  <si>
    <t>721174042</t>
  </si>
  <si>
    <t>Potrubí z trub polypropylenových připojovací DN 40</t>
  </si>
  <si>
    <t>721174043</t>
  </si>
  <si>
    <t>Potrubí z trub polypropylenových připojovací DN 50</t>
  </si>
  <si>
    <t>721174045</t>
  </si>
  <si>
    <t>Potrubí z trub polypropylenových připojovací DN 110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</si>
  <si>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</si>
  <si>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</si>
  <si>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</si>
  <si>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</si>
  <si>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721211422</t>
  </si>
  <si>
    <t>Podlahové vpusti se svislým odtokem DN 50/75/110 mřížka nerez 138x138</t>
  </si>
  <si>
    <t>721226511</t>
  </si>
  <si>
    <t>Zápachové uzávěrky podomítkové (Pe) s krycí deskou pro pračku a myčku DN 40</t>
  </si>
  <si>
    <t>721226R03</t>
  </si>
  <si>
    <t>Vtok (nálevka) DN32 se zápachovou uzávěrkou a kuličkou pro suchý stav</t>
  </si>
  <si>
    <t>721242116</t>
  </si>
  <si>
    <t>Lapače střešních splavenin polypropylenové (PP) s kulovým kloubem na odtoku DN 125</t>
  </si>
  <si>
    <t>721273153</t>
  </si>
  <si>
    <t>Ventilační hlavice z polypropylenu (PP) DN 110</t>
  </si>
  <si>
    <t>721290111</t>
  </si>
  <si>
    <t xml:space="preserve">Zkouška těsnosti kanalizace  v objektech vodou do DN 125</t>
  </si>
  <si>
    <t>998721201</t>
  </si>
  <si>
    <t xml:space="preserve">Přesun hmot pro vnitřní kanalizace  stanovený procentní sazbou (%) z ceny vodorovná dopravní vzdálenost do 50 m v objektech výšky do 6 m</t>
  </si>
  <si>
    <t>722</t>
  </si>
  <si>
    <t>Zdravotechnika - vnitřní vodovod</t>
  </si>
  <si>
    <t>722174022</t>
  </si>
  <si>
    <t>Potrubí z plastových trubek z polypropylenu PPR svařovaných polyfúzně PN 20 (SDR 6) D 20 x 3,4</t>
  </si>
  <si>
    <t>722174023</t>
  </si>
  <si>
    <t>Potrubí z plastových trubek z polypropylenu PPR svařovaných polyfúzně PN 20 (SDR 6) D 25 x 4,2</t>
  </si>
  <si>
    <t>722174024</t>
  </si>
  <si>
    <t>Potrubí z plastových trubek z polypropylenu PPR svařovaných polyfúzně PN 20 (SDR 6) D 32 x 5,4</t>
  </si>
  <si>
    <t>722190401</t>
  </si>
  <si>
    <t xml:space="preserve">Zřízení přípojek na potrubí  vyvedení a upevnění výpustek do DN 25</t>
  </si>
  <si>
    <t>722221R01</t>
  </si>
  <si>
    <t>Armatury s jedním závitem ventily výtokové G 1/2" s připojením na hadici, nezámrzný</t>
  </si>
  <si>
    <t>722232045</t>
  </si>
  <si>
    <t>Armatury se dvěma závity kulové kohouty PN 42 do 185 °C přímé vnitřní závit G 1"</t>
  </si>
  <si>
    <t>722290226</t>
  </si>
  <si>
    <t xml:space="preserve">Zkoušky, proplach a desinfekce vodovodního potrubí  zkoušky těsnosti vodovodního potrubí závitového do DN 50</t>
  </si>
  <si>
    <t>722290234</t>
  </si>
  <si>
    <t xml:space="preserve">Zkoušky, proplach a desinfekce vodovodního potrubí  proplach a desinfekce vodovodního potrubí do DN 80</t>
  </si>
  <si>
    <t>998722201</t>
  </si>
  <si>
    <t xml:space="preserve">Přesun hmot pro vnitřní vodovod  stanovený procentní sazbou (%) z ceny vodorovná dopravní vzdálenost do 50 m v objektech výšky do 6 m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</si>
  <si>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</si>
  <si>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</si>
  <si>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</si>
  <si>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</si>
  <si>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725121511</t>
  </si>
  <si>
    <t>Pisoárové záchodky keramické bez splachovací nádrže urinál odsávací, přívod vody vnitřní vodorovný</t>
  </si>
  <si>
    <t>725211601</t>
  </si>
  <si>
    <t>Umyvadla keramická bílá bez výtokových armatur připevněná na stěnu šrouby bez sloupu nebo krytu na sifon, šířka umyvadla 500 mm</t>
  </si>
  <si>
    <t>725211603</t>
  </si>
  <si>
    <t>Umyvadla keramická bílá bez výtokových armatur připevněná na stěnu šrouby bez sloupu nebo krytu na sifon, šířka umyvadla 600 mm</t>
  </si>
  <si>
    <t>725241112</t>
  </si>
  <si>
    <t>Sprchové vaničky akrylátové čtvercové 900x900 mm</t>
  </si>
  <si>
    <t>725244103</t>
  </si>
  <si>
    <t>Sprchové dveře a zástěny dveře sprchové do niky rámové se skleněnou výplní tl. 5 mm otvíravé jednokřídlové, na vaničku šířky 900 mm</t>
  </si>
  <si>
    <t>725311R01</t>
  </si>
  <si>
    <t>Dřezy bez výtokových armatur jednoduché nerezové s odkapávací plochou</t>
  </si>
  <si>
    <t>725331111</t>
  </si>
  <si>
    <t>Výlevky bez výtokových armatur a splachovací nádrže keramické se sklopnou plastovou mřížkou 425 mm</t>
  </si>
  <si>
    <t>725532124</t>
  </si>
  <si>
    <t>Elektrické ohřívače zásobníkové beztlakové přepadové akumulační s pojistným ventilem závěsné svislé objem nádrže (příkon) 160 l (2,0 kW)</t>
  </si>
  <si>
    <t>725535221</t>
  </si>
  <si>
    <t>Elektrické ohřívače zásobníkové pojistné armatury bezpečnostní souprava bez redukčního ventilu s výlevkou</t>
  </si>
  <si>
    <t>725811301</t>
  </si>
  <si>
    <t>Ventily nástěnné samouzavírací s omezenou dobou výtoku tlačné G 1/2" (6 l/min)</t>
  </si>
  <si>
    <t>725813111</t>
  </si>
  <si>
    <t>Ventily rohové bez připojovací trubičky nebo flexi hadičky G 1/2"</t>
  </si>
  <si>
    <t>55190005</t>
  </si>
  <si>
    <t>flexi hadice ohebná k baterii D 8x12mm F 1/2"xM10 500mm</t>
  </si>
  <si>
    <t>725813112</t>
  </si>
  <si>
    <t>Ventily rohové bez připojovací trubičky nebo flexi hadičky pračkové G 3/4"</t>
  </si>
  <si>
    <t>725821325</t>
  </si>
  <si>
    <t>Baterie dřezové stojánkové pákové s otáčivým ústím a délkou ramínka 220 mm</t>
  </si>
  <si>
    <t>725821R01</t>
  </si>
  <si>
    <t>Baterie dřezové nástěnné pákové s otáčivým kulatým ústím a délkou ramínka 210 mm, pro výlevku</t>
  </si>
  <si>
    <t>725822613</t>
  </si>
  <si>
    <t>Baterie umyvadlové stojánkové pákové s výpustí</t>
  </si>
  <si>
    <t>725841333</t>
  </si>
  <si>
    <t>Baterie sprchové podomítkové (zápustné) s přepínačem a pevnou sprchou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</si>
  <si>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</si>
  <si>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</si>
  <si>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</si>
  <si>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</si>
  <si>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725865312</t>
  </si>
  <si>
    <t>Zápachové uzávěrky zařizovacích předmětů pro vany sprchových koutů s kulovým kloubem na odtoku DN 40/50 a odpadním ventilem</t>
  </si>
  <si>
    <t>998725201</t>
  </si>
  <si>
    <t xml:space="preserve">Přesun hmot pro zařizovací předměty  stanovený procentní sazbou (%) z ceny vodorovná dopravní vzdálenost do 50 m v objektech výšky do 6 m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</si>
  <si>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</si>
  <si>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</si>
  <si>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</si>
  <si>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</si>
  <si>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998726211</t>
  </si>
  <si>
    <t xml:space="preserve">Přesun hmot pro instalační prefabrikáty  stanovený procentní sazbou (%) z ceny vodorovná dopravní vzdálenost do 50 m v objektech výšky do 6 m</t>
  </si>
  <si>
    <t>HZS</t>
  </si>
  <si>
    <t>Hodinové zúčtovací sazby</t>
  </si>
  <si>
    <t>HZS2211</t>
  </si>
  <si>
    <t xml:space="preserve">Hodinové zúčtovací sazby profesí PSV  provádění stavebních instalací instalatér</t>
  </si>
  <si>
    <t>hod</t>
  </si>
  <si>
    <t>262144</t>
  </si>
  <si>
    <t>Poznámka k položce:_x000d_
Poznámka k položce: Demontáž stávajících zařizovacích předmětů a připojovacích potrubí</t>
  </si>
  <si>
    <t>HZS2491</t>
  </si>
  <si>
    <t xml:space="preserve">Hodinové zúčtovací sazby profesí PSV  zednické výpomoci a pomocné práce PSV dělník zednických výpomocí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</si>
  <si>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</si>
  <si>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</si>
  <si>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</si>
  <si>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</si>
  <si>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</si>
  <si>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</si>
  <si>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VRN9</t>
  </si>
  <si>
    <t>Ostatní náklady</t>
  </si>
  <si>
    <t>091003R01</t>
  </si>
  <si>
    <t>Odvoz a likvidace odpadu, odvoz na skládku nebo do technických služeb, skládkovné, poplatky</t>
  </si>
  <si>
    <t>04 - Vytápění</t>
  </si>
  <si>
    <t xml:space="preserve">D2 - </t>
  </si>
  <si>
    <t xml:space="preserve">    D3 - Těleso deskové ocelové, s povrch.úpravou v základním barevném odstínu dle RAL, vč.odvzdušnění a arma</t>
  </si>
  <si>
    <t xml:space="preserve">    D4 - Těleso deskové ocelové s integrovaným ventilem VK (ventilový komplet) (pravostranné napojení zespodu</t>
  </si>
  <si>
    <t xml:space="preserve">    D5 - Připojovací armatury těles + hlavice</t>
  </si>
  <si>
    <t>D6 - Šroubení radiátorové regulační pro otopná tělesa s integrovaným ventilem pro dvoutrubkový systém pon</t>
  </si>
  <si>
    <t>D7 - Termostatický radiátorový ventil pro otopná tělesa s exaktním nastavením min.8stupňů (min.8 stupňovo</t>
  </si>
  <si>
    <t xml:space="preserve">D8 - Šroubení regulační radiátorové pro otopná tělesa s uzavíráním (rohová, přímá) s nastavením otáček s </t>
  </si>
  <si>
    <t xml:space="preserve">    D9 - Ostatní</t>
  </si>
  <si>
    <t xml:space="preserve">    D10 - Potrubí pro ÚT měděné kvalitní, vč.přirážky na tvarovky a připojení otopných ploch spojovaná tvrdým </t>
  </si>
  <si>
    <t xml:space="preserve">    D11 - Tepelná izolace z lehčených plastů návleková izolace potrubí alfa ekv. 0.035 - 0.04 W/m2K, včetně př</t>
  </si>
  <si>
    <t xml:space="preserve">    D12 - Trojcestný směšovací regulační kulový kohou  závitový nebo přírubový servopohon ventilu - dodávka na</t>
  </si>
  <si>
    <t xml:space="preserve">    D13 - Armatury</t>
  </si>
  <si>
    <t xml:space="preserve">    D14 - KK - Kohout kulový povrchově upravený</t>
  </si>
  <si>
    <t xml:space="preserve">    D15 - VK - Vypouštěcí kohout povrchově upravený</t>
  </si>
  <si>
    <t xml:space="preserve">    D16 - OV - Odvzdušňovací ventil automatický nebo ruční</t>
  </si>
  <si>
    <t xml:space="preserve">    D17 - ON+OV - Odvzdušňovací nádobka + odvzdušňovací ventil</t>
  </si>
  <si>
    <t>D2</t>
  </si>
  <si>
    <t>Pol1</t>
  </si>
  <si>
    <t>Demontáž zařízení a elementů</t>
  </si>
  <si>
    <t>Poznámka k položce:_x000d_
z toho deskových, šířka 100mm, v=600mm</t>
  </si>
  <si>
    <t>Pol2</t>
  </si>
  <si>
    <t>do 2000mm</t>
  </si>
  <si>
    <t>kpl</t>
  </si>
  <si>
    <t>Pol3</t>
  </si>
  <si>
    <t>do 1600mm</t>
  </si>
  <si>
    <t>Poznámka k položce:_x000d_
z toho deskových, šířka 100mm, v=900mm</t>
  </si>
  <si>
    <t>Pol4</t>
  </si>
  <si>
    <t>do 900mm</t>
  </si>
  <si>
    <t>Poznámka k položce:_x000d_
z toho rozvodů - odhad</t>
  </si>
  <si>
    <t>Pol5</t>
  </si>
  <si>
    <t>Fe - do dimenze DN25</t>
  </si>
  <si>
    <t>Pol6</t>
  </si>
  <si>
    <t>Odstranění, přesun hmot</t>
  </si>
  <si>
    <t>Pol7</t>
  </si>
  <si>
    <t>Drobný materiál - demontáže</t>
  </si>
  <si>
    <t>Pol8</t>
  </si>
  <si>
    <t>Skladování, transport, případně úložné</t>
  </si>
  <si>
    <t>D3</t>
  </si>
  <si>
    <t>Těleso deskové ocelové, s povrch.úpravou v základním barevném odstínu dle RAL, vč.odvzdušnění a arma</t>
  </si>
  <si>
    <t>Pol9</t>
  </si>
  <si>
    <t>22-060160-50</t>
  </si>
  <si>
    <t>ks</t>
  </si>
  <si>
    <t>Pol10</t>
  </si>
  <si>
    <t>22-060200-50</t>
  </si>
  <si>
    <t>Pol11</t>
  </si>
  <si>
    <t>Stěnová navrtávací kontola svislé zatížení 700N</t>
  </si>
  <si>
    <t>D4</t>
  </si>
  <si>
    <t>Těleso deskové ocelové s integrovaným ventilem VK (ventilový komplet) (pravostranné napojení zespodu</t>
  </si>
  <si>
    <t>Pol12</t>
  </si>
  <si>
    <t>21-060040-60</t>
  </si>
  <si>
    <t>Pol13</t>
  </si>
  <si>
    <t>21-060060-60</t>
  </si>
  <si>
    <t>Pol14</t>
  </si>
  <si>
    <t>21-060080-60</t>
  </si>
  <si>
    <t>Pol15</t>
  </si>
  <si>
    <t>21-060090-60</t>
  </si>
  <si>
    <t>Pol16</t>
  </si>
  <si>
    <t>21-060140-60</t>
  </si>
  <si>
    <t>Pol17</t>
  </si>
  <si>
    <t>21-060160-60</t>
  </si>
  <si>
    <t>Pol18</t>
  </si>
  <si>
    <t>21-060300-60</t>
  </si>
  <si>
    <t>Pol19</t>
  </si>
  <si>
    <t>21-090090-60</t>
  </si>
  <si>
    <t>Pol20</t>
  </si>
  <si>
    <t>22-090110-60</t>
  </si>
  <si>
    <t>Pol21</t>
  </si>
  <si>
    <t>22-090120-60</t>
  </si>
  <si>
    <t>Pol22</t>
  </si>
  <si>
    <t>22-090140-60</t>
  </si>
  <si>
    <t>Pol23</t>
  </si>
  <si>
    <t>33-090140-60</t>
  </si>
  <si>
    <t>D5</t>
  </si>
  <si>
    <t>Připojovací armatury těles + hlavice</t>
  </si>
  <si>
    <t>D6</t>
  </si>
  <si>
    <t>Šroubení radiátorové regulační pro otopná tělesa s integrovaným ventilem pro dvoutrubkový systém pon</t>
  </si>
  <si>
    <t>Pol24</t>
  </si>
  <si>
    <t>DN15</t>
  </si>
  <si>
    <t>D7</t>
  </si>
  <si>
    <t>Termostatický radiátorový ventil pro otopná tělesa s exaktním nastavením min.8stupňů (min.8 stupňovo</t>
  </si>
  <si>
    <t>Pol25</t>
  </si>
  <si>
    <t>D8</t>
  </si>
  <si>
    <t xml:space="preserve">Šroubení regulační radiátorové pro otopná tělesa s uzavíráním (rohová, přímá) s nastavením otáček s </t>
  </si>
  <si>
    <t>Pol26</t>
  </si>
  <si>
    <t>Pol27</t>
  </si>
  <si>
    <t>Radiátorová termostatická hlavice nastavení (cca 6 - 28°C)</t>
  </si>
  <si>
    <t>Pol28</t>
  </si>
  <si>
    <t>Radiátorová přípojka měděnná, tvar U nebo L,</t>
  </si>
  <si>
    <t>Pol29</t>
  </si>
  <si>
    <t>Připojení těles na otopnou soustavu (šroubení, kroužky,…)</t>
  </si>
  <si>
    <t>Pol30</t>
  </si>
  <si>
    <t>Vypouštěcí ventil s ochranou proti neodborné manipulaci (bez páčky – nutné použití potřeného klíče či imbus šroubu.</t>
  </si>
  <si>
    <t>D9</t>
  </si>
  <si>
    <t>Ostatní</t>
  </si>
  <si>
    <t>Pol31</t>
  </si>
  <si>
    <t>Montáž otopných těles</t>
  </si>
  <si>
    <t>Pol32</t>
  </si>
  <si>
    <t>Montáž termostatický hlavic</t>
  </si>
  <si>
    <t>Pol33</t>
  </si>
  <si>
    <t>Sejmutí a opětovné nandání těles po omítkách</t>
  </si>
  <si>
    <t>Pol34</t>
  </si>
  <si>
    <t>Drobný montážní materiál - tělesova</t>
  </si>
  <si>
    <t>kg</t>
  </si>
  <si>
    <t>Pol35</t>
  </si>
  <si>
    <t>Zaregul.těles,výpoč.nastavení hydrauliky-provede mont.organizace</t>
  </si>
  <si>
    <t>D10</t>
  </si>
  <si>
    <t xml:space="preserve">Potrubí pro ÚT měděné kvalitní, vč.přirážky na tvarovky a připojení otopných ploch spojovaná tvrdým </t>
  </si>
  <si>
    <t>Pol36</t>
  </si>
  <si>
    <t>15*1</t>
  </si>
  <si>
    <t>bm</t>
  </si>
  <si>
    <t>Pol37</t>
  </si>
  <si>
    <t>18*1</t>
  </si>
  <si>
    <t>Pol38</t>
  </si>
  <si>
    <t>22*1</t>
  </si>
  <si>
    <t>Pol39</t>
  </si>
  <si>
    <t>28*1</t>
  </si>
  <si>
    <t>D11</t>
  </si>
  <si>
    <t>Tepelná izolace z lehčených plastů návleková izolace potrubí alfa ekv. 0.035 - 0.04 W/m2K, včetně př</t>
  </si>
  <si>
    <t>Pol40</t>
  </si>
  <si>
    <t>Cu 15/tl.10mm</t>
  </si>
  <si>
    <t>Pol41</t>
  </si>
  <si>
    <t>Cu 18/tl.15mm</t>
  </si>
  <si>
    <t>Pol42</t>
  </si>
  <si>
    <t>Cu 22/tl.20mm</t>
  </si>
  <si>
    <t>Pol43</t>
  </si>
  <si>
    <t>Cu 28/tl.20mm</t>
  </si>
  <si>
    <t>Pol44</t>
  </si>
  <si>
    <t>Cu 28/tl.30mm</t>
  </si>
  <si>
    <t>Pol45</t>
  </si>
  <si>
    <t xml:space="preserve">Montáž izolace tepelné potrubí potrubními pouzdry z lehčených plastů staženými páskou do tloušky tepelné izolace 20 mm na  potrubí do 22x1 - montáž izolace tepelné potrubí a ohybů tvarovkami nebo deskami potrubními pouzdry bez povrchové úpravy (izolační m</t>
  </si>
  <si>
    <t>Pol46</t>
  </si>
  <si>
    <t xml:space="preserve">Montáž izolace tepelné potrubí potrubními pouzdry s Al fólií staženými Al páskou do tloušky tepelné izolace 40 mm na potrubí do DN32 -  montáž izolace tepelné potrubí a ohybů tvarovkami nebo deskami potrubními pouzdry s povrchovou úpravou hliníkovou fólií</t>
  </si>
  <si>
    <t>Pol47</t>
  </si>
  <si>
    <t>Drobný montážní materiál (uchyty konzolky, objimky..) - potrubní rozvody</t>
  </si>
  <si>
    <t>Pol48</t>
  </si>
  <si>
    <t>Plošné tepelné izolace tl.40mm</t>
  </si>
  <si>
    <t>Pol49</t>
  </si>
  <si>
    <t xml:space="preserve">Oběhové čerpadlo nízkoenergetické elektronické řada např.Grundfos Alpha 2 25-80,  průtok M=1032kg/h, dopravní tlak Δp = 40kPa,včetně příslušenství, pracovní bod v oblasti pro řízení konstantního tlaku, Řízení na proporcionální tlak, Řízení na konstantní t</t>
  </si>
  <si>
    <t>D12</t>
  </si>
  <si>
    <t xml:space="preserve">Trojcestný směšovací regulační kulový kohou  závitový nebo přírubový servopohon ventilu - dodávka na</t>
  </si>
  <si>
    <t>Pol50</t>
  </si>
  <si>
    <t>Trojcestný směšovací ventil - závitový, DN25, Kv=6,3m3/h, např. ESBE VRG 131-6,3</t>
  </si>
  <si>
    <t>Pol51</t>
  </si>
  <si>
    <t>Servopohon tříbodový 230V, 120s, 5Nm, např. Esbe ARA 66</t>
  </si>
  <si>
    <t>Pol52</t>
  </si>
  <si>
    <t>Kulový kohout s magnetickým filtrem 1"</t>
  </si>
  <si>
    <t>D13</t>
  </si>
  <si>
    <t>Armatury</t>
  </si>
  <si>
    <t>D14</t>
  </si>
  <si>
    <t>KK - Kohout kulový povrchově upravený</t>
  </si>
  <si>
    <t>Pol53</t>
  </si>
  <si>
    <t>DN25</t>
  </si>
  <si>
    <t>D15</t>
  </si>
  <si>
    <t>VK - Vypouštěcí kohout povrchově upravený</t>
  </si>
  <si>
    <t>Pol54</t>
  </si>
  <si>
    <t>D16</t>
  </si>
  <si>
    <t>OV - Odvzdušňovací ventil automatický nebo ruční</t>
  </si>
  <si>
    <t>Pol55</t>
  </si>
  <si>
    <t>DN 15 - přesný počet dle skutečné trasy</t>
  </si>
  <si>
    <t>D17</t>
  </si>
  <si>
    <t>ON+OV - Odvzdušňovací nádobka + odvzdušňovací ventil</t>
  </si>
  <si>
    <t>Pol56</t>
  </si>
  <si>
    <t>ON15+ON32 - přesný počet dle skutečné trasy</t>
  </si>
  <si>
    <t>Pol57</t>
  </si>
  <si>
    <t>T - teploměr 0 - 120°C</t>
  </si>
  <si>
    <t>Pol58</t>
  </si>
  <si>
    <t xml:space="preserve">Teplot.čidla  do jímky, včetně vytvoření návarků - dle potřeby</t>
  </si>
  <si>
    <t>Pol59</t>
  </si>
  <si>
    <t>Ostatní komponenty rozvodu</t>
  </si>
  <si>
    <t>Pol60</t>
  </si>
  <si>
    <t>Montáž armatur, napojení akumulační nádoby, vybavení okruhu</t>
  </si>
  <si>
    <t>Pol61</t>
  </si>
  <si>
    <t>Drobný montážní materiál - armatury, zařízení, uchytný materiál</t>
  </si>
  <si>
    <t>Pol62</t>
  </si>
  <si>
    <t>Ekvitermní regulátor pro řízení jednoho směšovaného topného okruhu na základě snímání venkovní teploty a teploty prostoru, regulátor ovládá 4 výstupy a 4 vstupy (3x teplotní čidla Pt1000 a 1x řídící pokojová jednotka), příkon 2VA/230V, IP40, včetně 1čidla</t>
  </si>
  <si>
    <t>Pol63</t>
  </si>
  <si>
    <t>Pokojová jednotka s teplotním čidlem, čidlem vlhkosti a barevným dotykovým displejem je určená pro regulátory s komunikací CAN-Bus, komunikace s externím regulátorem je zajištěna přes CAN-Bus. V pokojové jednotce lze nastavit čtyři provozní režimy (Komfor</t>
  </si>
  <si>
    <t>Pol64</t>
  </si>
  <si>
    <t>Prokabelování MaR a zařízení ovládaných MaR zařízení (pohon trojcestného směšovacícho ventiulu a oběhové čerpadlo okruhu, pokojové jednoty, venkovního čidla a napájení v rámci technické místnosti - kabeláže a dobný uchytný materiál</t>
  </si>
  <si>
    <t>Pol65</t>
  </si>
  <si>
    <t>Prokabelování MaR a zařízení ovládaných MaR zařízení (pohon trojcestného směšovacícho ventiulu a oběhové čerpadlo okruhu, pokojové jednoty, venkovního čidla a napájení v rámci technické místnosti - montáž</t>
  </si>
  <si>
    <t>Pol66</t>
  </si>
  <si>
    <t>Napojení venkovního čidla a prostorového termostatu mimo kabaláže po objektu</t>
  </si>
  <si>
    <t>Pol67</t>
  </si>
  <si>
    <t>Zprovoznění MaR a zaškolení obsluhy</t>
  </si>
  <si>
    <t>Pol68</t>
  </si>
  <si>
    <t>Průrazy stěnami do velikosti - dle výkresové dokumentace - dodávka stavby</t>
  </si>
  <si>
    <t>komplet</t>
  </si>
  <si>
    <t>Pol69</t>
  </si>
  <si>
    <t>Protipožární těsnění průchodů rozvodů UT do průměru 75 mm (včetně) - odolnost dle části PBŘ - dodávka stavby</t>
  </si>
  <si>
    <t>Pol70</t>
  </si>
  <si>
    <t xml:space="preserve">Drážky ve zdech pro vedení potrubí - dle výkresové dokumentace  - dodávka stavby</t>
  </si>
  <si>
    <t>Pol71</t>
  </si>
  <si>
    <t>Zatištění povrchů po prostupech, vyspravení výmalby - dle výkresové dokumentace - dodávka stavby</t>
  </si>
  <si>
    <t>Pol72</t>
  </si>
  <si>
    <t>Tlakové, topné zkoušky dle ČSN, chemikálie, dopouštění systému - min.95-100 hod.</t>
  </si>
  <si>
    <t>Pol73</t>
  </si>
  <si>
    <t>Propláchnutí systému před finálním napuštěním</t>
  </si>
  <si>
    <t>Pol74</t>
  </si>
  <si>
    <t>Dilatační a topné zkoušky, tlakové zkoušky</t>
  </si>
  <si>
    <t>Pol75</t>
  </si>
  <si>
    <t>Zprovoznění systému a regulace, zaškolení obsluhy</t>
  </si>
  <si>
    <t>Pol76</t>
  </si>
  <si>
    <t>Vyvážení soustavy</t>
  </si>
  <si>
    <t>Pol77</t>
  </si>
  <si>
    <t>Koordinace profesí</t>
  </si>
  <si>
    <t>Pol78</t>
  </si>
  <si>
    <t>Drobný materiál ostatní (štítky, cedule,……), nátěry potrubí</t>
  </si>
  <si>
    <t>Pol79</t>
  </si>
  <si>
    <t>Vypracování prováděcí dokumentace profese UT</t>
  </si>
  <si>
    <t>Pol80</t>
  </si>
  <si>
    <t>Vypracování dokumentace skutečného provedení profese ÚT</t>
  </si>
  <si>
    <t>Pol81</t>
  </si>
  <si>
    <t>Ostatní položky - záruky</t>
  </si>
  <si>
    <t>Pol82</t>
  </si>
  <si>
    <t>Ostatní podružné náklady - režie, drobný spotř.materiál, dopravné</t>
  </si>
  <si>
    <t>05 - Vzduchotechnika</t>
  </si>
  <si>
    <t xml:space="preserve">D1 - </t>
  </si>
  <si>
    <t>D1</t>
  </si>
  <si>
    <t>Pol83</t>
  </si>
  <si>
    <t>Malý radiální ventilátor (provedení na zeď) velikost 100 s průtokem 50m3/h (nízké otáčky) a dopravním tlakem 50Pa s integrovanou zpětnou klapkou a nastavitelným doběhem např.Quadro Micro 100 T, IPX4, Univent</t>
  </si>
  <si>
    <t>Pol84</t>
  </si>
  <si>
    <t>se světlem + integrovaný nastavitelný doběh - připojení dodávka elektro</t>
  </si>
  <si>
    <t>Pol85</t>
  </si>
  <si>
    <t>Malý radiální ventilátor (provedení na zeď) velikost 100 s průtokem 80m3/h (vysoké otáčky) a dopravním tlakem 50Pa s integrovanou zpětnou klapkou a nastavitelným doběhem např.Quadro Micro 100 T, IPX4, Univent</t>
  </si>
  <si>
    <t>Pol86</t>
  </si>
  <si>
    <t>Malý radiální ventilátor (provedení na zeď) velikost 100 s průtokem 80m3/h (vysoké otáčky) a dopravním tlakem 50Pa s integrovanou zpětnou klapkou a nastavitelným doběhem např.Quadro Micro 100, IPX4, Univent</t>
  </si>
  <si>
    <t>Pol87</t>
  </si>
  <si>
    <t>spínač - dodávka elektro + integrovaný nastavitelný doběh - připojení dodávka elektro</t>
  </si>
  <si>
    <t>Pol88</t>
  </si>
  <si>
    <t>Kuchyňský odsavač RECIRKULAČNÍ, vč.filtrů, osvětlení a 3stupň.radiál.ventilátoru min.600/600mm, 230V, do 200W, 3 stupn.ventilátor, osvětlení, klapka, filtr, záchyt odkapu - dodávka dodavatele kuchynské linky</t>
  </si>
  <si>
    <t>Pol89</t>
  </si>
  <si>
    <t>spínač - připojení dodávka elektro</t>
  </si>
  <si>
    <t>Pol90</t>
  </si>
  <si>
    <t>Nerezová větrací mřížka čtvercová se stříškou, přírubou a klapkou 137x137 mm/Ø 100 mm</t>
  </si>
  <si>
    <t>Pol91</t>
  </si>
  <si>
    <t>Potrubí kruhové pozinkové Spirálně vinuté těsné vč.přirážky na tvarovky</t>
  </si>
  <si>
    <t>Pol92</t>
  </si>
  <si>
    <t>D100, 20% tvarovek</t>
  </si>
  <si>
    <t>Pol93</t>
  </si>
  <si>
    <t>Tepelná izolace potrubí - kaučuková tl.10mm</t>
  </si>
  <si>
    <t>Pol94</t>
  </si>
  <si>
    <t>Drobný montážní materiál (spojky, uchyty, páska, konzoly,…)</t>
  </si>
  <si>
    <t>Pol95</t>
  </si>
  <si>
    <t>Montáž potrubí, elementů a zařízení VZT</t>
  </si>
  <si>
    <t>Pol96</t>
  </si>
  <si>
    <t>Ventilátor potrubní radiální velikost 125 s průtokem 300m3/h a dopravním tlakem 100Pa , vč.nízkoodpor.zpět.klapky, pruž.manžet, uchycení a příslušenství, např.RM 125 Ecowatt, Elektrodesing</t>
  </si>
  <si>
    <t>Pol97</t>
  </si>
  <si>
    <t>spínač - dodávka elektro + regulátor otáček REB Ecowatt - připojení dodávka elektro</t>
  </si>
  <si>
    <t>Pol98</t>
  </si>
  <si>
    <t>Malý radiální ventilátor (provedení do podhledu) velikost 100 s průtokem 80m3/h (vysoké otáčky) a dopravním tlakem 80Pa s integrovanou zpětnou klapkou a nastavitelným doběhem např.Quadro Micro 100 IT, IPX4, Univent</t>
  </si>
  <si>
    <t>Pol99</t>
  </si>
  <si>
    <t>se světlem + programovatelné časové hodinky - dodávka elektro</t>
  </si>
  <si>
    <t>Pol100</t>
  </si>
  <si>
    <t>Regulátor otáček např.REB Ecowatt, Elektrodesing</t>
  </si>
  <si>
    <t>Pol101</t>
  </si>
  <si>
    <t xml:space="preserve">Tlumič hluku pro kruhová potrubí  DN125, délky 0,9m, tlouštka izolace 50mm, např. MAA 125-900, Elektrodesing</t>
  </si>
  <si>
    <t>Pol102</t>
  </si>
  <si>
    <t xml:space="preserve">Zpětná klapka - těsná  pro kruhové potrubí D125, např. RSK 125, Elektrodesing, včetně příslušenství</t>
  </si>
  <si>
    <t>Pol103</t>
  </si>
  <si>
    <t>Výústka odvodní jednořadá (nastavitelné lamely) komfortní s regulací o rozměru 325x75mm s regulací R1 - instalace do kruhového potrubí včetně nástavce, uchycení, např.NOVA-C-1-R1</t>
  </si>
  <si>
    <t>Pol104</t>
  </si>
  <si>
    <t xml:space="preserve">Výfukové  hlavice pro napojení na kruhové potrubí o rozměru 200 včetně příslušenství a uchycení, např.VH200</t>
  </si>
  <si>
    <t>Pol105</t>
  </si>
  <si>
    <t xml:space="preserve">Dveřní mřížka komfortní oboustraná  400*100, povrchová úprava dle RAL, včetně uchycení, např. DME 400x100</t>
  </si>
  <si>
    <t>Pol106</t>
  </si>
  <si>
    <t xml:space="preserve">Dveřní mřížka komfortní oboustraná  400*200, povrchová úprava dle RAL, včetně uchycení, např. DME 400x200</t>
  </si>
  <si>
    <t>Pol107</t>
  </si>
  <si>
    <t xml:space="preserve">Stěnová mřížka jednořadá - oboustranné komfortní pro hranaté potrubí do rozměru šířkaxvýška  400x200 mm, povrch.úpravy RAL a uchycení</t>
  </si>
  <si>
    <t>Pol108</t>
  </si>
  <si>
    <t>Pol109</t>
  </si>
  <si>
    <t>D125, 20% tvarovek</t>
  </si>
  <si>
    <t>Pol110</t>
  </si>
  <si>
    <t>D160, 20% tvarovek</t>
  </si>
  <si>
    <t>Poznámka k položce:_x000d_
Hadice flexibilní zvukoizolační</t>
  </si>
  <si>
    <t>Pol111</t>
  </si>
  <si>
    <t>D100</t>
  </si>
  <si>
    <t>Pol112</t>
  </si>
  <si>
    <t>Tepelná izolace potrubí - kaučuková tl.19mm</t>
  </si>
  <si>
    <t>Pol113</t>
  </si>
  <si>
    <t>Odvod kondenzátu</t>
  </si>
  <si>
    <t>Pol114</t>
  </si>
  <si>
    <t>Pol115</t>
  </si>
  <si>
    <t>Ventilátor axiální ventilátor do kruhového potrubí do stěny IP54, velikost 250 s průtokem 1000m3/h a dopravním tlakem 100Pa, např. HXTR/2-250, IP54 Elektrodesing</t>
  </si>
  <si>
    <t>Pol116</t>
  </si>
  <si>
    <t>spínač + doběh nastavitelný 30min až 2hod + sepnutí s otevřením vrat - dodávka elektro</t>
  </si>
  <si>
    <t>Pol117</t>
  </si>
  <si>
    <t>Ochranné mřížky pro axiální ventilátory 250</t>
  </si>
  <si>
    <t>Pol118</t>
  </si>
  <si>
    <t>Protidešťová žaluzie samotížná 250x250mm- odvodní pro napojení na kruhové potrubí 250mm, povrchová úprava, např. PER 250, Elektrodesing</t>
  </si>
  <si>
    <t>Pol119</t>
  </si>
  <si>
    <t>Protipožární stěnová mřížka odolnost min. EI45/DP1 o rozměru 300x300mm, průchodnost vzduchu 70%, včetně uchycení a příslušenství</t>
  </si>
  <si>
    <t>Pol120</t>
  </si>
  <si>
    <t>D250, 20% tvarovek</t>
  </si>
  <si>
    <t>Pol121</t>
  </si>
  <si>
    <t>Pol122</t>
  </si>
  <si>
    <t>Radiální středotlaký ventilátor pro odsávání výfukových plynů, včetně uchycení, konzole, pružných manžet, a příslušenství, M =1000 m3/h, P = 1400Pa (celkový tlak), hmotnost 17kg + Ruční startér ventilátoru vč. motorové, nadproudové ochrany + motorový spou</t>
  </si>
  <si>
    <t>Pol123</t>
  </si>
  <si>
    <t>spínač - dodávka elektro, připojení dodávka elektro</t>
  </si>
  <si>
    <t>Pol124</t>
  </si>
  <si>
    <t xml:space="preserve">Tlumič hluku pro kruhová potrubí  DN200, délky 0,9m, tlouštka izolace 50mm, např. MAA 200-900, Elektrodesing</t>
  </si>
  <si>
    <t>Pol125</t>
  </si>
  <si>
    <t>Jednoduchý odsavač lankové zavěšení s balancerem pro odsávaní výfukových plynů od vozu, včetně hadice NTP (průměr 150 mm, délka 5 m). Výfuková odsávací koncovka. např. Nedermann</t>
  </si>
  <si>
    <t>Pol126</t>
  </si>
  <si>
    <t>Uzavírací klapka těsná pro hranaté potrubí 355x355mm, včetně příslušenství</t>
  </si>
  <si>
    <t>Pol127</t>
  </si>
  <si>
    <t>Krycí mřížka pro hranaté potrubí 355x355mm, včetně příslušenství</t>
  </si>
  <si>
    <t>Pol128</t>
  </si>
  <si>
    <t>Protidešťová žaluzie - přívodní, komfortní kovová pevné listy pro napojení na čtyřhrané 355x355mm, povrchová úprava dle RAL vč.síta proti hmyzu a příslušenství</t>
  </si>
  <si>
    <t>Pol129</t>
  </si>
  <si>
    <t>Potrubí čtyřhranné pozinkové těsné sk.I vč.přirážky na tvarovky a uchycení</t>
  </si>
  <si>
    <t>Pol130</t>
  </si>
  <si>
    <t>do obvodu 1500, 10% tvar.</t>
  </si>
  <si>
    <t>Pol131</t>
  </si>
  <si>
    <t>D160, 100% tvarovek</t>
  </si>
  <si>
    <t>Pol132</t>
  </si>
  <si>
    <t>D200, 40% tvarovek</t>
  </si>
  <si>
    <t>Pol133</t>
  </si>
  <si>
    <t>Tepelná a protihluková izolace potrubí - miner.vata s AL folií tl.2,5cm</t>
  </si>
  <si>
    <t>Pol134</t>
  </si>
  <si>
    <t>Pol135</t>
  </si>
  <si>
    <t>Průrazy stěnamy do velikosti - dle potřeby - dodávka stavby</t>
  </si>
  <si>
    <t>Pol136</t>
  </si>
  <si>
    <t>Protipožární těsnění průchodů rozvodů UT- - dodávka stavby</t>
  </si>
  <si>
    <t>Pol137</t>
  </si>
  <si>
    <t>Revizní otvory v sádrokartonových zákrytech - dodávka stavby</t>
  </si>
  <si>
    <t>Pol138</t>
  </si>
  <si>
    <t>Zatištění povrchů po prostupech, vyspravení výmalby - dodávka stavby</t>
  </si>
  <si>
    <t>Pol139</t>
  </si>
  <si>
    <t>Zaregulování systému -VZT</t>
  </si>
  <si>
    <t>Pol140</t>
  </si>
  <si>
    <t xml:space="preserve">Napojení  na ZTI - dodávka ZTI</t>
  </si>
  <si>
    <t>Pol141</t>
  </si>
  <si>
    <t xml:space="preserve">Napojení  na elektro, MaR propojení čidel a snímačů - dodávka elektro</t>
  </si>
  <si>
    <t>Pol142</t>
  </si>
  <si>
    <t>Provozní zkoušky, drobné úpravy dokončovací, zaškolení obsluhy</t>
  </si>
  <si>
    <t>Pol143</t>
  </si>
  <si>
    <t>Měření ke kolaudaci</t>
  </si>
  <si>
    <t>Pol144</t>
  </si>
  <si>
    <t>Drobný materiál ostatní (štítky, cedule,……)</t>
  </si>
  <si>
    <t>Pol145</t>
  </si>
  <si>
    <t>Ostatní položky - záruky, servis, přesun hmot</t>
  </si>
  <si>
    <t>Pol146</t>
  </si>
  <si>
    <t>Ostatní podružné náklady - režie, spotř.materiál, dopravné, atd…</t>
  </si>
  <si>
    <t>Pol147</t>
  </si>
  <si>
    <t>Vypracování prováděcí (dílenské) dokumentace</t>
  </si>
  <si>
    <t>Pol148</t>
  </si>
  <si>
    <t>Vypracování dokumentace skuteč.provedení</t>
  </si>
  <si>
    <t>Poznámka k položce:_x000d_
U některých výrobků zadavatel uvedl odkaz podle § 89 odst. 5 písm. a) nebo b) ZZVZ, neboť stanovení technických podmínek podle § 89 odst. 1 ZZVZ by nebylo dostatečně přesné nebo srozumitelné. Zadavatel v těchto případech připouští rovnocenné řešení. Obecně tedy platí, že pokud je v 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dokumentací._x000d_
Nedílnou součástí specifikace je technická zpráva a výkresová dokumentace projektu_x000d_
Poznámka:</t>
  </si>
  <si>
    <t>06 - Elektroinstalace</t>
  </si>
  <si>
    <t>D1 - Osvětlovací tělesa</t>
  </si>
  <si>
    <t>D2 - El. rozváděče</t>
  </si>
  <si>
    <t>D3 - Ovladače, spínače, zásuvky</t>
  </si>
  <si>
    <t>D4 - Kabely, vodiče</t>
  </si>
  <si>
    <t>D5 - Ochrana LPS</t>
  </si>
  <si>
    <t>Osvětlovací tělesa</t>
  </si>
  <si>
    <t>Pol149</t>
  </si>
  <si>
    <t>LED osvětlení 36W 600x600 mm do podhledu/ na SDH stropy</t>
  </si>
  <si>
    <t>Pol150</t>
  </si>
  <si>
    <t>LED svítidlo interiové prachotěsné IP65, 50W</t>
  </si>
  <si>
    <t>Pol151</t>
  </si>
  <si>
    <t>LED svítidlo interiové, prachotěsné IP65, 40W</t>
  </si>
  <si>
    <t>Pol152</t>
  </si>
  <si>
    <t>LED svítidlo interiové, prachotěsné IP65, 20W</t>
  </si>
  <si>
    <t>Pol153</t>
  </si>
  <si>
    <t>Kruhové přisazené LED svítidlo 14W s integrovaným PIR enzorem</t>
  </si>
  <si>
    <t>Pol154</t>
  </si>
  <si>
    <t>Kruhové přisazené LED svítidlo 9W</t>
  </si>
  <si>
    <t>Pol155</t>
  </si>
  <si>
    <t>LED svítidlo nástěnné 5W</t>
  </si>
  <si>
    <t>Pol156</t>
  </si>
  <si>
    <t>LED svítidlo venkovní, IP 65 ( osvětlení před garáží)</t>
  </si>
  <si>
    <t>Pol157</t>
  </si>
  <si>
    <t>Nouzová LED osvětlení, IP65, doba svitu min, 30 minut, bez pintogramu</t>
  </si>
  <si>
    <t>Pol158</t>
  </si>
  <si>
    <t>LED svítidlo nástěnné, IP65</t>
  </si>
  <si>
    <t>El. rozváděče</t>
  </si>
  <si>
    <t>Pol159</t>
  </si>
  <si>
    <t>El. rozvodnice 96 modulů, instalace pod omítku</t>
  </si>
  <si>
    <t>Pol160</t>
  </si>
  <si>
    <t>El. rozvodnice 56 modulů, instalace pod omítku</t>
  </si>
  <si>
    <t>Pol161</t>
  </si>
  <si>
    <t>El. rozvodnice 36 modulů, instalace na zeď (do kompresorovny)</t>
  </si>
  <si>
    <t>Pol162</t>
  </si>
  <si>
    <t>Páčkový vypínač 63A/3</t>
  </si>
  <si>
    <t>Pol163</t>
  </si>
  <si>
    <t>Svodič přepětí T1+T2</t>
  </si>
  <si>
    <t>Pol164</t>
  </si>
  <si>
    <t>Elektroměr pro podružné měření na DIN lištu, 3 fázový, 63A</t>
  </si>
  <si>
    <t>Pol165</t>
  </si>
  <si>
    <t>Jistič 25B/3</t>
  </si>
  <si>
    <t>Pol166</t>
  </si>
  <si>
    <t>Jistič 20B/3</t>
  </si>
  <si>
    <t>Pol167</t>
  </si>
  <si>
    <t>Jistič 16B/3</t>
  </si>
  <si>
    <t>Pol168</t>
  </si>
  <si>
    <t>Jistič 16B/1</t>
  </si>
  <si>
    <t>Pol169</t>
  </si>
  <si>
    <t>Jistič 10B/1</t>
  </si>
  <si>
    <t>Pol170</t>
  </si>
  <si>
    <t>Jistič 2B/1</t>
  </si>
  <si>
    <t>Pol171</t>
  </si>
  <si>
    <t>Proudový chránič 4 pólový, 40A/0,03A</t>
  </si>
  <si>
    <t>Pol172</t>
  </si>
  <si>
    <t>Kombinace proudový chránič/jistič 10B/1/0,03A</t>
  </si>
  <si>
    <t>Pol173</t>
  </si>
  <si>
    <t>Kombinace proudový chránič/jistič 16B/1/0,03A</t>
  </si>
  <si>
    <t>Pol174</t>
  </si>
  <si>
    <t>Propojovací hřebenová lišta, délka 1m</t>
  </si>
  <si>
    <t>Pol175</t>
  </si>
  <si>
    <t>Instalační modulový stykač, dvoupólový, 20A/2</t>
  </si>
  <si>
    <t>Pol176</t>
  </si>
  <si>
    <t>Spínací hodiny s denním programem, montáž na DIN lištu do rozváděče, 20A</t>
  </si>
  <si>
    <t>Pol177</t>
  </si>
  <si>
    <t>N-můstek modrý</t>
  </si>
  <si>
    <t>Pol178</t>
  </si>
  <si>
    <t>Drobný blíže nespecifikovaný materiál</t>
  </si>
  <si>
    <t>Pol179</t>
  </si>
  <si>
    <t>Ekvipotencionální svorkovnice v elektroinstalační krabici pod omítku</t>
  </si>
  <si>
    <t>Pol180</t>
  </si>
  <si>
    <t>Soumrakový spínač pro ovládání venkovního osvětlení s intergrovanými hodinami</t>
  </si>
  <si>
    <t>Ovladače, spínače, zásuvky</t>
  </si>
  <si>
    <t>Pol181</t>
  </si>
  <si>
    <t>Zásuvka 230V, 16A komplet</t>
  </si>
  <si>
    <t>Pol182</t>
  </si>
  <si>
    <t>Zásuvka 230V, 16A, IP 44, kompletní</t>
  </si>
  <si>
    <t>Pol183</t>
  </si>
  <si>
    <t>Spínač seriový, kompletní</t>
  </si>
  <si>
    <t>Pol184</t>
  </si>
  <si>
    <t>Spínač střídavý, kompletní</t>
  </si>
  <si>
    <t>Pol185</t>
  </si>
  <si>
    <t>Spínač křížový, kompletní</t>
  </si>
  <si>
    <t>Pol186</t>
  </si>
  <si>
    <t>Spínač jednopólový, kompletní</t>
  </si>
  <si>
    <t>Pol187</t>
  </si>
  <si>
    <t>Spínač tlačítko, bez doutnavky, kompletní</t>
  </si>
  <si>
    <t>Pol188</t>
  </si>
  <si>
    <t>Elektroinstalační krabice pod omítku (osazení zásuvek a ovladačů)</t>
  </si>
  <si>
    <t>Pol189</t>
  </si>
  <si>
    <t>Termostat pro ovládání vytápění (možná dodávka M+R vytápění?)</t>
  </si>
  <si>
    <t>Pol190</t>
  </si>
  <si>
    <t>Regurátor otáček pro VZT (např. REB Ecowatt, možná dodávka s VZT?)</t>
  </si>
  <si>
    <t>Pol191</t>
  </si>
  <si>
    <t>Zásuvka 400V, 16A</t>
  </si>
  <si>
    <t>Pol192</t>
  </si>
  <si>
    <t>Zásuvky datové, kokmpletní</t>
  </si>
  <si>
    <t>Kabely, vodiče</t>
  </si>
  <si>
    <t>Pol193</t>
  </si>
  <si>
    <t>Kabel CYKY-J 4x10</t>
  </si>
  <si>
    <t>Pol194</t>
  </si>
  <si>
    <t>Kabel CYKY-J 5x6</t>
  </si>
  <si>
    <t>Pol195</t>
  </si>
  <si>
    <t>Kabel CYKY-J 5x4</t>
  </si>
  <si>
    <t>Pol196</t>
  </si>
  <si>
    <t>Kabel CYKY-J 5x2,5</t>
  </si>
  <si>
    <t>Pol197</t>
  </si>
  <si>
    <t>Kabel CYKY-J 3x2,5</t>
  </si>
  <si>
    <t>Pol198</t>
  </si>
  <si>
    <t>Kabel CYKY-J 3x1,5</t>
  </si>
  <si>
    <t>Pol199</t>
  </si>
  <si>
    <t>Kabel CYKY-O 3x1,5</t>
  </si>
  <si>
    <t>Pol200</t>
  </si>
  <si>
    <t>Vodič CYA 10, žlutozelený</t>
  </si>
  <si>
    <t>Pol201</t>
  </si>
  <si>
    <t>Vodič CYA 6, žlutozelený</t>
  </si>
  <si>
    <t>Pol202</t>
  </si>
  <si>
    <t>Blíže nespecifikované vodiče na propojení v rozváděčích</t>
  </si>
  <si>
    <t>Poznámka k položce:_x000d_
Kabel datový CAT 5-E (podklad pouze k nacenění,</t>
  </si>
  <si>
    <t>Ochrana LPS</t>
  </si>
  <si>
    <t>Pol203</t>
  </si>
  <si>
    <t>Podpěra vedení na ploché střechy</t>
  </si>
  <si>
    <t>Pol204</t>
  </si>
  <si>
    <t>Podstavec betónový pro jímač délky 2m</t>
  </si>
  <si>
    <t>Pol205</t>
  </si>
  <si>
    <t>Jímač délky 1m (např. JR 1,0 18/10 ALMgSi)</t>
  </si>
  <si>
    <t>Pol206</t>
  </si>
  <si>
    <t>Jímač délky 2m (např. JR 2,0 18/10 ALMgSi)</t>
  </si>
  <si>
    <t>Pol207</t>
  </si>
  <si>
    <t>Ochranná stříška horní (ochrana svorky jímače a uchycení jímací tyče)</t>
  </si>
  <si>
    <t>Pol208</t>
  </si>
  <si>
    <t>Svorka k jímací tyči průměru 18 mm</t>
  </si>
  <si>
    <t>Pol209</t>
  </si>
  <si>
    <t xml:space="preserve">Podpěra vedení do zdiva na hmoždinku  - uchycení na hmoždinku tepelné izolace</t>
  </si>
  <si>
    <t>Pol210</t>
  </si>
  <si>
    <t>Svorka spojovací</t>
  </si>
  <si>
    <t>Pol211</t>
  </si>
  <si>
    <t>Svorka univerzální s jednou příložkou (připojování kruhového vodiče s plochým materiálem)</t>
  </si>
  <si>
    <t>Pol212</t>
  </si>
  <si>
    <t>Svorka na okapové žlaby</t>
  </si>
  <si>
    <t>Pol213</t>
  </si>
  <si>
    <t>Svorka na okapové svody</t>
  </si>
  <si>
    <t>Pol214</t>
  </si>
  <si>
    <t>Svorka zkušební</t>
  </si>
  <si>
    <t>Pol215</t>
  </si>
  <si>
    <t>Svorka páska - drát</t>
  </si>
  <si>
    <t>Pol216</t>
  </si>
  <si>
    <t>Zaváděcí tyč délky 2m</t>
  </si>
  <si>
    <t>Pol217</t>
  </si>
  <si>
    <t>Držák jímače a trubky (uchycení zaváděcí tyče 18 mm - uchycení na hmoždinku tepelné izolace)</t>
  </si>
  <si>
    <t>Pol218</t>
  </si>
  <si>
    <t>Drát 8 ALMgSi</t>
  </si>
  <si>
    <t>Pol219</t>
  </si>
  <si>
    <t>Páska FeZn 30x4 mm</t>
  </si>
  <si>
    <t>Pol220</t>
  </si>
  <si>
    <t>Drát 10 FeZn</t>
  </si>
  <si>
    <t>Pol221</t>
  </si>
  <si>
    <t>Ostatní blíže nespecifikovaný materiál, (spojovací pomocný)</t>
  </si>
  <si>
    <t>Pol222</t>
  </si>
  <si>
    <t>Hmoždinky do tepelné izolace (polystyrenu)</t>
  </si>
  <si>
    <t>VORN - Vedlejší a ostatní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</si>
  <si>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</si>
  <si>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</si>
  <si>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</si>
  <si>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VRN3</t>
  </si>
  <si>
    <t>Zařízení staveniště</t>
  </si>
  <si>
    <t>030001000</t>
  </si>
  <si>
    <t>…</t>
  </si>
  <si>
    <t>1024</t>
  </si>
  <si>
    <t>257082999</t>
  </si>
  <si>
    <t>VRN6</t>
  </si>
  <si>
    <t>Územní vlivy</t>
  </si>
  <si>
    <t>060001000</t>
  </si>
  <si>
    <t>366071060</t>
  </si>
  <si>
    <t>VRN7</t>
  </si>
  <si>
    <t>Provozní vlivy</t>
  </si>
  <si>
    <t>070001000</t>
  </si>
  <si>
    <t>-1539048597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</si>
</sst>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87/2022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Přístavba a nástavba hasičské zbrojnice JSDH Zaječov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Zaječov č.p. 265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15. 4. 2022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Zaječov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 Miroslav Andrt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Jan Petr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'01 - Stavební část'!P139</f>
        <v>0</v>
      </c>
      <c r="AV95" s="129">
        <f>'01 - Stavební část'!J33</f>
        <v>0</v>
      </c>
      <c r="AW95" s="129">
        <f>'01 - Stavební část'!J34</f>
        <v>0</v>
      </c>
      <c r="AX95" s="129">
        <f>'01 - Stavební část'!J35</f>
        <v>0</v>
      </c>
      <c r="AY95" s="129">
        <f>'01 - Stavební část'!J36</f>
        <v>0</v>
      </c>
      <c r="AZ95" s="129">
        <f>'01 - Stavební část'!F33</f>
        <v>0</v>
      </c>
      <c r="BA95" s="129">
        <f>'01 - Stavební část'!F34</f>
        <v>0</v>
      </c>
      <c r="BB95" s="129">
        <f>'01 - Stavební část'!F35</f>
        <v>0</v>
      </c>
      <c r="BC95" s="129">
        <f>'01 - Stavební část'!F36</f>
        <v>0</v>
      </c>
      <c r="BD95" s="131">
        <f>'01 - Stavební část'!F37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Zpevněné plochy'!J30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'02 - Zpevněné plochy'!P121</f>
        <v>0</v>
      </c>
      <c r="AV96" s="129">
        <f>'02 - Zpevněné plochy'!J33</f>
        <v>0</v>
      </c>
      <c r="AW96" s="129">
        <f>'02 - Zpevněné plochy'!J34</f>
        <v>0</v>
      </c>
      <c r="AX96" s="129">
        <f>'02 - Zpevněné plochy'!J35</f>
        <v>0</v>
      </c>
      <c r="AY96" s="129">
        <f>'02 - Zpevněné plochy'!J36</f>
        <v>0</v>
      </c>
      <c r="AZ96" s="129">
        <f>'02 - Zpevněné plochy'!F33</f>
        <v>0</v>
      </c>
      <c r="BA96" s="129">
        <f>'02 - Zpevněné plochy'!F34</f>
        <v>0</v>
      </c>
      <c r="BB96" s="129">
        <f>'02 - Zpevněné plochy'!F35</f>
        <v>0</v>
      </c>
      <c r="BC96" s="129">
        <f>'02 - Zpevněné plochy'!F36</f>
        <v>0</v>
      </c>
      <c r="BD96" s="131">
        <f>'02 - Zpevněné plochy'!F37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ZTI'!J30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'03 - ZTI'!P129</f>
        <v>0</v>
      </c>
      <c r="AV97" s="129">
        <f>'03 - ZTI'!J33</f>
        <v>0</v>
      </c>
      <c r="AW97" s="129">
        <f>'03 - ZTI'!J34</f>
        <v>0</v>
      </c>
      <c r="AX97" s="129">
        <f>'03 - ZTI'!J35</f>
        <v>0</v>
      </c>
      <c r="AY97" s="129">
        <f>'03 - ZTI'!J36</f>
        <v>0</v>
      </c>
      <c r="AZ97" s="129">
        <f>'03 - ZTI'!F33</f>
        <v>0</v>
      </c>
      <c r="BA97" s="129">
        <f>'03 - ZTI'!F34</f>
        <v>0</v>
      </c>
      <c r="BB97" s="129">
        <f>'03 - ZTI'!F35</f>
        <v>0</v>
      </c>
      <c r="BC97" s="129">
        <f>'03 - ZTI'!F36</f>
        <v>0</v>
      </c>
      <c r="BD97" s="131">
        <f>'03 - ZTI'!F37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Vytápění'!J30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'04 - Vytápění'!P140</f>
        <v>0</v>
      </c>
      <c r="AV98" s="129">
        <f>'04 - Vytápění'!J33</f>
        <v>0</v>
      </c>
      <c r="AW98" s="129">
        <f>'04 - Vytápění'!J34</f>
        <v>0</v>
      </c>
      <c r="AX98" s="129">
        <f>'04 - Vytápění'!J35</f>
        <v>0</v>
      </c>
      <c r="AY98" s="129">
        <f>'04 - Vytápění'!J36</f>
        <v>0</v>
      </c>
      <c r="AZ98" s="129">
        <f>'04 - Vytápění'!F33</f>
        <v>0</v>
      </c>
      <c r="BA98" s="129">
        <f>'04 - Vytápění'!F34</f>
        <v>0</v>
      </c>
      <c r="BB98" s="129">
        <f>'04 - Vytápění'!F35</f>
        <v>0</v>
      </c>
      <c r="BC98" s="129">
        <f>'04 - Vytápění'!F36</f>
        <v>0</v>
      </c>
      <c r="BD98" s="131">
        <f>'04 - Vytápění'!F37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Vzduchotechnika'!J30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'05 - Vzduchotechnika'!P122</f>
        <v>0</v>
      </c>
      <c r="AV99" s="129">
        <f>'05 - Vzduchotechnika'!J33</f>
        <v>0</v>
      </c>
      <c r="AW99" s="129">
        <f>'05 - Vzduchotechnika'!J34</f>
        <v>0</v>
      </c>
      <c r="AX99" s="129">
        <f>'05 - Vzduchotechnika'!J35</f>
        <v>0</v>
      </c>
      <c r="AY99" s="129">
        <f>'05 - Vzduchotechnika'!J36</f>
        <v>0</v>
      </c>
      <c r="AZ99" s="129">
        <f>'05 - Vzduchotechnika'!F33</f>
        <v>0</v>
      </c>
      <c r="BA99" s="129">
        <f>'05 - Vzduchotechnika'!F34</f>
        <v>0</v>
      </c>
      <c r="BB99" s="129">
        <f>'05 - Vzduchotechnika'!F35</f>
        <v>0</v>
      </c>
      <c r="BC99" s="129">
        <f>'05 - Vzduchotechnika'!F36</f>
        <v>0</v>
      </c>
      <c r="BD99" s="131">
        <f>'05 - Vzduchotechnika'!F37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'06 - Elektroinstalace'!J30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'06 - Elektroinstalace'!P121</f>
        <v>0</v>
      </c>
      <c r="AV100" s="129">
        <f>'06 - Elektroinstalace'!J33</f>
        <v>0</v>
      </c>
      <c r="AW100" s="129">
        <f>'06 - Elektroinstalace'!J34</f>
        <v>0</v>
      </c>
      <c r="AX100" s="129">
        <f>'06 - Elektroinstalace'!J35</f>
        <v>0</v>
      </c>
      <c r="AY100" s="129">
        <f>'06 - Elektroinstalace'!J36</f>
        <v>0</v>
      </c>
      <c r="AZ100" s="129">
        <f>'06 - Elektroinstalace'!F33</f>
        <v>0</v>
      </c>
      <c r="BA100" s="129">
        <f>'06 - Elektroinstalace'!F34</f>
        <v>0</v>
      </c>
      <c r="BB100" s="129">
        <f>'06 - Elektroinstalace'!F35</f>
        <v>0</v>
      </c>
      <c r="BC100" s="129">
        <f>'06 - Elektroinstalace'!F36</f>
        <v>0</v>
      </c>
      <c r="BD100" s="131">
        <f>'06 - Elektroinstalace'!F37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7" customFormat="1" ht="16.5" customHeight="1">
      <c r="A101" s="120" t="s">
        <v>82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'VORN - Vedlejší a ostatní...'!J30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106</v>
      </c>
      <c r="AR101" s="127"/>
      <c r="AS101" s="133">
        <v>0</v>
      </c>
      <c r="AT101" s="134">
        <f>ROUND(SUM(AV101:AW101),2)</f>
        <v>0</v>
      </c>
      <c r="AU101" s="135">
        <f>'VORN - Vedlejší a ostatní...'!P120</f>
        <v>0</v>
      </c>
      <c r="AV101" s="134">
        <f>'VORN - Vedlejší a ostatní...'!J33</f>
        <v>0</v>
      </c>
      <c r="AW101" s="134">
        <f>'VORN - Vedlejší a ostatní...'!J34</f>
        <v>0</v>
      </c>
      <c r="AX101" s="134">
        <f>'VORN - Vedlejší a ostatní...'!J35</f>
        <v>0</v>
      </c>
      <c r="AY101" s="134">
        <f>'VORN - Vedlejší a ostatní...'!J36</f>
        <v>0</v>
      </c>
      <c r="AZ101" s="134">
        <f>'VORN - Vedlejší a ostatní...'!F33</f>
        <v>0</v>
      </c>
      <c r="BA101" s="134">
        <f>'VORN - Vedlejší a ostatní...'!F34</f>
        <v>0</v>
      </c>
      <c r="BB101" s="134">
        <f>'VORN - Vedlejší a ostatní...'!F35</f>
        <v>0</v>
      </c>
      <c r="BC101" s="134">
        <f>'VORN - Vedlejší a ostatní...'!F36</f>
        <v>0</v>
      </c>
      <c r="BD101" s="136">
        <f>'VORN - Vedlejší a ostatní...'!F37</f>
        <v>0</v>
      </c>
      <c r="BE101" s="7"/>
      <c r="BT101" s="132" t="s">
        <v>86</v>
      </c>
      <c r="BV101" s="132" t="s">
        <v>80</v>
      </c>
      <c r="BW101" s="132" t="s">
        <v>107</v>
      </c>
      <c r="BX101" s="132" t="s">
        <v>5</v>
      </c>
      <c r="CL101" s="132" t="s">
        <v>1</v>
      </c>
      <c r="CM101" s="132" t="s">
        <v>88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rKW93ymAJzU+027t5dyZSJ1x26kZn7uFtkygW3Ije3ljdzKyhL/dNdVx6CWwcMfEJVNW777epFMyGZeDe1ZR2w==" hashValue="VFBJhvvyYk3ygbd6dRpfx361w0RamTHd0gNg4QWObCrFGoQVix7CtT4dvTBGCnU9gGE+AK9JWTSxrygqEXpWXQ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 část'!C2" display="/"/>
    <hyperlink ref="A96" location="'02 - Zpevněné plochy'!C2" display="/"/>
    <hyperlink ref="A97" location="'03 - ZTI'!C2" display="/"/>
    <hyperlink ref="A98" location="'04 - Vytápění'!C2" display="/"/>
    <hyperlink ref="A99" location="'05 - Vzduchotechnika'!C2" display="/"/>
    <hyperlink ref="A100" location="'06 - Elektroinstalace'!C2" display="/"/>
    <hyperlink ref="A101" location="'VORN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ROUND((SUM(BE139:BE754)),  2)</f>
        <v>0</v>
      </c>
      <c r="G33" s="39"/>
      <c r="H33" s="39"/>
      <c r="I33" s="156">
        <v>0.20999999999999999</v>
      </c>
      <c r="J33" s="155">
        <f>ROUND(((SUM(BE139:BE754))*I33),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ROUND((SUM(BF139:BF754)),  2)</f>
        <v>0</v>
      </c>
      <c r="G34" s="39"/>
      <c r="H34" s="39"/>
      <c r="I34" s="156">
        <v>0.14999999999999999</v>
      </c>
      <c r="J34" s="155">
        <f>ROUND(((SUM(BF139:BF754))*I34),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ROUND((SUM(BG139:BG754)),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ROUND((SUM(BH139:BH754)),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ROUND((SUM(BI139:BI754)),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118</v>
      </c>
      <c r="E99" s="189"/>
      <c r="F99" s="189"/>
      <c r="G99" s="189"/>
      <c r="H99" s="189"/>
      <c r="I99" s="189"/>
      <c r="J99" s="190">
        <f>J176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119</v>
      </c>
      <c r="E100" s="189"/>
      <c r="F100" s="189"/>
      <c r="G100" s="189"/>
      <c r="H100" s="189"/>
      <c r="I100" s="189"/>
      <c r="J100" s="190">
        <f>J202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120</v>
      </c>
      <c r="E101" s="189"/>
      <c r="F101" s="189"/>
      <c r="G101" s="189"/>
      <c r="H101" s="189"/>
      <c r="I101" s="189"/>
      <c r="J101" s="190">
        <f>J276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121</v>
      </c>
      <c r="E102" s="189"/>
      <c r="F102" s="189"/>
      <c r="G102" s="189"/>
      <c r="H102" s="189"/>
      <c r="I102" s="189"/>
      <c r="J102" s="190">
        <f>J295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122</v>
      </c>
      <c r="E103" s="189"/>
      <c r="F103" s="189"/>
      <c r="G103" s="189"/>
      <c r="H103" s="189"/>
      <c r="I103" s="189"/>
      <c r="J103" s="190">
        <f>J383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123</v>
      </c>
      <c r="E104" s="189"/>
      <c r="F104" s="189"/>
      <c r="G104" s="189"/>
      <c r="H104" s="189"/>
      <c r="I104" s="189"/>
      <c r="J104" s="190">
        <f>J430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124</v>
      </c>
      <c r="E105" s="189"/>
      <c r="F105" s="189"/>
      <c r="G105" s="189"/>
      <c r="H105" s="189"/>
      <c r="I105" s="189"/>
      <c r="J105" s="190">
        <f>J436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125</v>
      </c>
      <c r="E106" s="183"/>
      <c r="F106" s="183"/>
      <c r="G106" s="183"/>
      <c r="H106" s="183"/>
      <c r="I106" s="183"/>
      <c r="J106" s="184">
        <f>J438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126</v>
      </c>
      <c r="E107" s="189"/>
      <c r="F107" s="189"/>
      <c r="G107" s="189"/>
      <c r="H107" s="189"/>
      <c r="I107" s="189"/>
      <c r="J107" s="190">
        <f>J439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127</v>
      </c>
      <c r="E108" s="189"/>
      <c r="F108" s="189"/>
      <c r="G108" s="189"/>
      <c r="H108" s="189"/>
      <c r="I108" s="189"/>
      <c r="J108" s="190">
        <f>J454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128</v>
      </c>
      <c r="E109" s="189"/>
      <c r="F109" s="189"/>
      <c r="G109" s="189"/>
      <c r="H109" s="189"/>
      <c r="I109" s="189"/>
      <c r="J109" s="190">
        <f>J490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129</v>
      </c>
      <c r="E110" s="189"/>
      <c r="F110" s="189"/>
      <c r="G110" s="189"/>
      <c r="H110" s="189"/>
      <c r="I110" s="189"/>
      <c r="J110" s="190">
        <f>J519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130</v>
      </c>
      <c r="E111" s="189"/>
      <c r="F111" s="189"/>
      <c r="G111" s="189"/>
      <c r="H111" s="189"/>
      <c r="I111" s="189"/>
      <c r="J111" s="190">
        <f>J526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131</v>
      </c>
      <c r="E112" s="189"/>
      <c r="F112" s="189"/>
      <c r="G112" s="189"/>
      <c r="H112" s="189"/>
      <c r="I112" s="189"/>
      <c r="J112" s="190">
        <f>J545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132</v>
      </c>
      <c r="E113" s="189"/>
      <c r="F113" s="189"/>
      <c r="G113" s="189"/>
      <c r="H113" s="189"/>
      <c r="I113" s="189"/>
      <c r="J113" s="190">
        <f>J572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133</v>
      </c>
      <c r="E114" s="189"/>
      <c r="F114" s="189"/>
      <c r="G114" s="189"/>
      <c r="H114" s="189"/>
      <c r="I114" s="189"/>
      <c r="J114" s="190">
        <f>J640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134</v>
      </c>
      <c r="E115" s="189"/>
      <c r="F115" s="189"/>
      <c r="G115" s="189"/>
      <c r="H115" s="189"/>
      <c r="I115" s="189"/>
      <c r="J115" s="190">
        <f>J651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135</v>
      </c>
      <c r="E116" s="189"/>
      <c r="F116" s="189"/>
      <c r="G116" s="189"/>
      <c r="H116" s="189"/>
      <c r="I116" s="189"/>
      <c r="J116" s="190">
        <f>J681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136</v>
      </c>
      <c r="E117" s="189"/>
      <c r="F117" s="189"/>
      <c r="G117" s="189"/>
      <c r="H117" s="189"/>
      <c r="I117" s="189"/>
      <c r="J117" s="190">
        <f>J700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137</v>
      </c>
      <c r="E118" s="189"/>
      <c r="F118" s="189"/>
      <c r="G118" s="189"/>
      <c r="H118" s="189"/>
      <c r="I118" s="189"/>
      <c r="J118" s="190">
        <f>J722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138</v>
      </c>
      <c r="E119" s="189"/>
      <c r="F119" s="189"/>
      <c r="G119" s="189"/>
      <c r="H119" s="189"/>
      <c r="I119" s="189"/>
      <c r="J119" s="190">
        <f>J749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139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Přístavba a nástavba hasičské zbrojnice JSDH Zaječov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109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01 - Stavební část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Zaječov č.p. 265</v>
      </c>
      <c r="G133" s="41"/>
      <c r="H133" s="41"/>
      <c r="I133" s="33" t="s">
        <v>22</v>
      </c>
      <c r="J133" s="80" t="str">
        <f>IF(J12="","",J12)</f>
        <v>15. 4. 2022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Obec Zaječov</v>
      </c>
      <c r="G135" s="41"/>
      <c r="H135" s="41"/>
      <c r="I135" s="33" t="s">
        <v>30</v>
      </c>
      <c r="J135" s="37" t="str">
        <f>E21</f>
        <v>Ing Miroslav Andrt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Jan Petr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140</v>
      </c>
      <c r="D138" s="195" t="s">
        <v>63</v>
      </c>
      <c r="E138" s="195" t="s">
        <v>59</v>
      </c>
      <c r="F138" s="195" t="s">
        <v>60</v>
      </c>
      <c r="G138" s="195" t="s">
        <v>141</v>
      </c>
      <c r="H138" s="195" t="s">
        <v>142</v>
      </c>
      <c r="I138" s="195" t="s">
        <v>143</v>
      </c>
      <c r="J138" s="195" t="s">
        <v>113</v>
      </c>
      <c r="K138" s="196" t="s">
        <v>144</v>
      </c>
      <c r="L138" s="197"/>
      <c r="M138" s="101" t="s">
        <v>1</v>
      </c>
      <c r="N138" s="102" t="s">
        <v>42</v>
      </c>
      <c r="O138" s="102" t="s">
        <v>145</v>
      </c>
      <c r="P138" s="102" t="s">
        <v>146</v>
      </c>
      <c r="Q138" s="102" t="s">
        <v>147</v>
      </c>
      <c r="R138" s="102" t="s">
        <v>148</v>
      </c>
      <c r="S138" s="102" t="s">
        <v>149</v>
      </c>
      <c r="T138" s="103" t="s">
        <v>150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151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P140+P438</f>
        <v>0</v>
      </c>
      <c r="Q139" s="105"/>
      <c r="R139" s="200">
        <f>R140+R438</f>
        <v>463.44795090000002</v>
      </c>
      <c r="S139" s="105"/>
      <c r="T139" s="201">
        <f>T140+T438</f>
        <v>24.020541000000005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77</v>
      </c>
      <c r="AU139" s="18" t="s">
        <v>115</v>
      </c>
      <c r="BK139" s="202">
        <f>BK140+BK438</f>
        <v>0</v>
      </c>
    </row>
    <row r="140" s="12" customFormat="1" ht="25.92" customHeight="1">
      <c r="A140" s="12"/>
      <c r="B140" s="203"/>
      <c r="C140" s="204"/>
      <c r="D140" s="205" t="s">
        <v>77</v>
      </c>
      <c r="E140" s="206" t="s">
        <v>152</v>
      </c>
      <c r="F140" s="206" t="s">
        <v>153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P141+P176+P202+P276+P295+P383+P430+P436</f>
        <v>0</v>
      </c>
      <c r="Q140" s="211"/>
      <c r="R140" s="212">
        <f>R141+R176+R202+R276+R295+R383+R430+R436</f>
        <v>442.17080677000001</v>
      </c>
      <c r="S140" s="211"/>
      <c r="T140" s="213">
        <f>T141+T176+T202+T276+T295+T383+T430+T436</f>
        <v>23.924541000000005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86</v>
      </c>
      <c r="AT140" s="215" t="s">
        <v>77</v>
      </c>
      <c r="AU140" s="215" t="s">
        <v>78</v>
      </c>
      <c r="AY140" s="214" t="s">
        <v>154</v>
      </c>
      <c r="BK140" s="216">
        <f>BK141+BK176+BK202+BK276+BK295+BK383+BK430+BK436</f>
        <v>0</v>
      </c>
    </row>
    <row r="141" s="12" customFormat="1" ht="22.8" customHeight="1">
      <c r="A141" s="12"/>
      <c r="B141" s="203"/>
      <c r="C141" s="204"/>
      <c r="D141" s="205" t="s">
        <v>77</v>
      </c>
      <c r="E141" s="217" t="s">
        <v>86</v>
      </c>
      <c r="F141" s="217" t="s">
        <v>155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SUM(P142:P175)</f>
        <v>0</v>
      </c>
      <c r="Q141" s="211"/>
      <c r="R141" s="212">
        <f>SUM(R142:R175)</f>
        <v>0.095537400000000008</v>
      </c>
      <c r="S141" s="211"/>
      <c r="T141" s="213">
        <f>SUM(T142:T175)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86</v>
      </c>
      <c r="AT141" s="215" t="s">
        <v>77</v>
      </c>
      <c r="AU141" s="215" t="s">
        <v>86</v>
      </c>
      <c r="AY141" s="214" t="s">
        <v>154</v>
      </c>
      <c r="BK141" s="216">
        <f>SUM(BK142:BK175)</f>
        <v>0</v>
      </c>
    </row>
    <row r="142" s="2" customFormat="1" ht="24.15" customHeight="1">
      <c r="A142" s="39"/>
      <c r="B142" s="40"/>
      <c r="C142" s="219" t="s">
        <v>86</v>
      </c>
      <c r="D142" s="219" t="s">
        <v>156</v>
      </c>
      <c r="E142" s="220" t="s">
        <v>157</v>
      </c>
      <c r="F142" s="221" t="s">
        <v>158</v>
      </c>
      <c r="G142" s="222" t="s">
        <v>159</v>
      </c>
      <c r="H142" s="223">
        <v>141.47999999999999</v>
      </c>
      <c r="I142" s="224"/>
      <c r="J142" s="225">
        <f>ROUND(I142*H142,2)</f>
        <v>0</v>
      </c>
      <c r="K142" s="221" t="s">
        <v>160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161</v>
      </c>
      <c r="AT142" s="230" t="s">
        <v>156</v>
      </c>
      <c r="AU142" s="230" t="s">
        <v>88</v>
      </c>
      <c r="AY142" s="18" t="s">
        <v>154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161</v>
      </c>
      <c r="BM142" s="230" t="s">
        <v>162</v>
      </c>
    </row>
    <row r="143" s="13" customFormat="1">
      <c r="A143" s="13"/>
      <c r="B143" s="232"/>
      <c r="C143" s="233"/>
      <c r="D143" s="234" t="s">
        <v>163</v>
      </c>
      <c r="E143" s="235" t="s">
        <v>1</v>
      </c>
      <c r="F143" s="236" t="s">
        <v>164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163</v>
      </c>
      <c r="AU143" s="242" t="s">
        <v>88</v>
      </c>
      <c r="AV143" s="13" t="s">
        <v>86</v>
      </c>
      <c r="AW143" s="13" t="s">
        <v>32</v>
      </c>
      <c r="AX143" s="13" t="s">
        <v>78</v>
      </c>
      <c r="AY143" s="242" t="s">
        <v>154</v>
      </c>
    </row>
    <row r="144" s="14" customFormat="1">
      <c r="A144" s="14"/>
      <c r="B144" s="243"/>
      <c r="C144" s="244"/>
      <c r="D144" s="234" t="s">
        <v>163</v>
      </c>
      <c r="E144" s="245" t="s">
        <v>1</v>
      </c>
      <c r="F144" s="246" t="s">
        <v>165</v>
      </c>
      <c r="G144" s="244"/>
      <c r="H144" s="247">
        <v>141.47999999999999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163</v>
      </c>
      <c r="AU144" s="253" t="s">
        <v>88</v>
      </c>
      <c r="AV144" s="14" t="s">
        <v>88</v>
      </c>
      <c r="AW144" s="14" t="s">
        <v>32</v>
      </c>
      <c r="AX144" s="14" t="s">
        <v>78</v>
      </c>
      <c r="AY144" s="253" t="s">
        <v>154</v>
      </c>
    </row>
    <row r="145" s="15" customFormat="1">
      <c r="A145" s="15"/>
      <c r="B145" s="254"/>
      <c r="C145" s="255"/>
      <c r="D145" s="234" t="s">
        <v>163</v>
      </c>
      <c r="E145" s="256" t="s">
        <v>1</v>
      </c>
      <c r="F145" s="257" t="s">
        <v>166</v>
      </c>
      <c r="G145" s="255"/>
      <c r="H145" s="258">
        <v>141.47999999999999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163</v>
      </c>
      <c r="AU145" s="264" t="s">
        <v>88</v>
      </c>
      <c r="AV145" s="15" t="s">
        <v>161</v>
      </c>
      <c r="AW145" s="15" t="s">
        <v>32</v>
      </c>
      <c r="AX145" s="15" t="s">
        <v>86</v>
      </c>
      <c r="AY145" s="264" t="s">
        <v>154</v>
      </c>
    </row>
    <row r="146" s="2" customFormat="1" ht="33" customHeight="1">
      <c r="A146" s="39"/>
      <c r="B146" s="40"/>
      <c r="C146" s="219" t="s">
        <v>88</v>
      </c>
      <c r="D146" s="219" t="s">
        <v>156</v>
      </c>
      <c r="E146" s="220" t="s">
        <v>167</v>
      </c>
      <c r="F146" s="221" t="s">
        <v>168</v>
      </c>
      <c r="G146" s="222" t="s">
        <v>169</v>
      </c>
      <c r="H146" s="223">
        <v>38.393000000000001</v>
      </c>
      <c r="I146" s="224"/>
      <c r="J146" s="225">
        <f>ROUND(I146*H146,2)</f>
        <v>0</v>
      </c>
      <c r="K146" s="221" t="s">
        <v>160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161</v>
      </c>
      <c r="AT146" s="230" t="s">
        <v>156</v>
      </c>
      <c r="AU146" s="230" t="s">
        <v>88</v>
      </c>
      <c r="AY146" s="18" t="s">
        <v>154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161</v>
      </c>
      <c r="BM146" s="230" t="s">
        <v>170</v>
      </c>
    </row>
    <row r="147" s="14" customFormat="1">
      <c r="A147" s="14"/>
      <c r="B147" s="243"/>
      <c r="C147" s="244"/>
      <c r="D147" s="234" t="s">
        <v>163</v>
      </c>
      <c r="E147" s="245" t="s">
        <v>1</v>
      </c>
      <c r="F147" s="246" t="s">
        <v>171</v>
      </c>
      <c r="G147" s="244"/>
      <c r="H147" s="247">
        <v>38.393000000000001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163</v>
      </c>
      <c r="AU147" s="253" t="s">
        <v>88</v>
      </c>
      <c r="AV147" s="14" t="s">
        <v>88</v>
      </c>
      <c r="AW147" s="14" t="s">
        <v>32</v>
      </c>
      <c r="AX147" s="14" t="s">
        <v>78</v>
      </c>
      <c r="AY147" s="253" t="s">
        <v>154</v>
      </c>
    </row>
    <row r="148" s="15" customFormat="1">
      <c r="A148" s="15"/>
      <c r="B148" s="254"/>
      <c r="C148" s="255"/>
      <c r="D148" s="234" t="s">
        <v>163</v>
      </c>
      <c r="E148" s="256" t="s">
        <v>1</v>
      </c>
      <c r="F148" s="257" t="s">
        <v>166</v>
      </c>
      <c r="G148" s="255"/>
      <c r="H148" s="258">
        <v>38.393000000000001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163</v>
      </c>
      <c r="AU148" s="264" t="s">
        <v>88</v>
      </c>
      <c r="AV148" s="15" t="s">
        <v>161</v>
      </c>
      <c r="AW148" s="15" t="s">
        <v>32</v>
      </c>
      <c r="AX148" s="15" t="s">
        <v>86</v>
      </c>
      <c r="AY148" s="264" t="s">
        <v>154</v>
      </c>
    </row>
    <row r="149" s="2" customFormat="1" ht="33" customHeight="1">
      <c r="A149" s="39"/>
      <c r="B149" s="40"/>
      <c r="C149" s="219" t="s">
        <v>172</v>
      </c>
      <c r="D149" s="219" t="s">
        <v>156</v>
      </c>
      <c r="E149" s="220" t="s">
        <v>173</v>
      </c>
      <c r="F149" s="221" t="s">
        <v>174</v>
      </c>
      <c r="G149" s="222" t="s">
        <v>169</v>
      </c>
      <c r="H149" s="223">
        <v>39.652999999999999</v>
      </c>
      <c r="I149" s="224"/>
      <c r="J149" s="225">
        <f>ROUND(I149*H149,2)</f>
        <v>0</v>
      </c>
      <c r="K149" s="221" t="s">
        <v>160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161</v>
      </c>
      <c r="AT149" s="230" t="s">
        <v>156</v>
      </c>
      <c r="AU149" s="230" t="s">
        <v>88</v>
      </c>
      <c r="AY149" s="18" t="s">
        <v>154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161</v>
      </c>
      <c r="BM149" s="230" t="s">
        <v>175</v>
      </c>
    </row>
    <row r="150" s="14" customFormat="1">
      <c r="A150" s="14"/>
      <c r="B150" s="243"/>
      <c r="C150" s="244"/>
      <c r="D150" s="234" t="s">
        <v>163</v>
      </c>
      <c r="E150" s="245" t="s">
        <v>1</v>
      </c>
      <c r="F150" s="246" t="s">
        <v>176</v>
      </c>
      <c r="G150" s="244"/>
      <c r="H150" s="247">
        <v>38.720999999999997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88</v>
      </c>
      <c r="AV150" s="14" t="s">
        <v>88</v>
      </c>
      <c r="AW150" s="14" t="s">
        <v>32</v>
      </c>
      <c r="AX150" s="14" t="s">
        <v>78</v>
      </c>
      <c r="AY150" s="253" t="s">
        <v>154</v>
      </c>
    </row>
    <row r="151" s="14" customFormat="1">
      <c r="A151" s="14"/>
      <c r="B151" s="243"/>
      <c r="C151" s="244"/>
      <c r="D151" s="234" t="s">
        <v>163</v>
      </c>
      <c r="E151" s="245" t="s">
        <v>1</v>
      </c>
      <c r="F151" s="246" t="s">
        <v>177</v>
      </c>
      <c r="G151" s="244"/>
      <c r="H151" s="247">
        <v>0.93200000000000005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163</v>
      </c>
      <c r="AU151" s="253" t="s">
        <v>88</v>
      </c>
      <c r="AV151" s="14" t="s">
        <v>88</v>
      </c>
      <c r="AW151" s="14" t="s">
        <v>32</v>
      </c>
      <c r="AX151" s="14" t="s">
        <v>78</v>
      </c>
      <c r="AY151" s="253" t="s">
        <v>154</v>
      </c>
    </row>
    <row r="152" s="15" customFormat="1">
      <c r="A152" s="15"/>
      <c r="B152" s="254"/>
      <c r="C152" s="255"/>
      <c r="D152" s="234" t="s">
        <v>163</v>
      </c>
      <c r="E152" s="256" t="s">
        <v>1</v>
      </c>
      <c r="F152" s="257" t="s">
        <v>166</v>
      </c>
      <c r="G152" s="255"/>
      <c r="H152" s="258">
        <v>39.652999999999999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163</v>
      </c>
      <c r="AU152" s="264" t="s">
        <v>88</v>
      </c>
      <c r="AV152" s="15" t="s">
        <v>161</v>
      </c>
      <c r="AW152" s="15" t="s">
        <v>32</v>
      </c>
      <c r="AX152" s="15" t="s">
        <v>86</v>
      </c>
      <c r="AY152" s="264" t="s">
        <v>154</v>
      </c>
    </row>
    <row r="153" s="2" customFormat="1" ht="21.75" customHeight="1">
      <c r="A153" s="39"/>
      <c r="B153" s="40"/>
      <c r="C153" s="219" t="s">
        <v>161</v>
      </c>
      <c r="D153" s="219" t="s">
        <v>156</v>
      </c>
      <c r="E153" s="220" t="s">
        <v>178</v>
      </c>
      <c r="F153" s="221" t="s">
        <v>179</v>
      </c>
      <c r="G153" s="222" t="s">
        <v>159</v>
      </c>
      <c r="H153" s="223">
        <v>113.735</v>
      </c>
      <c r="I153" s="224"/>
      <c r="J153" s="225">
        <f>ROUND(I153*H153,2)</f>
        <v>0</v>
      </c>
      <c r="K153" s="221" t="s">
        <v>160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0.00084000000000000003</v>
      </c>
      <c r="R153" s="228">
        <f>Q153*H153</f>
        <v>0.095537400000000008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161</v>
      </c>
      <c r="AT153" s="230" t="s">
        <v>156</v>
      </c>
      <c r="AU153" s="230" t="s">
        <v>88</v>
      </c>
      <c r="AY153" s="18" t="s">
        <v>154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161</v>
      </c>
      <c r="BM153" s="230" t="s">
        <v>180</v>
      </c>
    </row>
    <row r="154" s="14" customFormat="1">
      <c r="A154" s="14"/>
      <c r="B154" s="243"/>
      <c r="C154" s="244"/>
      <c r="D154" s="234" t="s">
        <v>163</v>
      </c>
      <c r="E154" s="245" t="s">
        <v>1</v>
      </c>
      <c r="F154" s="246" t="s">
        <v>181</v>
      </c>
      <c r="G154" s="244"/>
      <c r="H154" s="247">
        <v>110.63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88</v>
      </c>
      <c r="AV154" s="14" t="s">
        <v>88</v>
      </c>
      <c r="AW154" s="14" t="s">
        <v>32</v>
      </c>
      <c r="AX154" s="14" t="s">
        <v>78</v>
      </c>
      <c r="AY154" s="253" t="s">
        <v>154</v>
      </c>
    </row>
    <row r="155" s="14" customFormat="1">
      <c r="A155" s="14"/>
      <c r="B155" s="243"/>
      <c r="C155" s="244"/>
      <c r="D155" s="234" t="s">
        <v>163</v>
      </c>
      <c r="E155" s="245" t="s">
        <v>1</v>
      </c>
      <c r="F155" s="246" t="s">
        <v>182</v>
      </c>
      <c r="G155" s="244"/>
      <c r="H155" s="247">
        <v>3.105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163</v>
      </c>
      <c r="AU155" s="253" t="s">
        <v>88</v>
      </c>
      <c r="AV155" s="14" t="s">
        <v>88</v>
      </c>
      <c r="AW155" s="14" t="s">
        <v>32</v>
      </c>
      <c r="AX155" s="14" t="s">
        <v>78</v>
      </c>
      <c r="AY155" s="253" t="s">
        <v>154</v>
      </c>
    </row>
    <row r="156" s="15" customFormat="1">
      <c r="A156" s="15"/>
      <c r="B156" s="254"/>
      <c r="C156" s="255"/>
      <c r="D156" s="234" t="s">
        <v>163</v>
      </c>
      <c r="E156" s="256" t="s">
        <v>1</v>
      </c>
      <c r="F156" s="257" t="s">
        <v>166</v>
      </c>
      <c r="G156" s="255"/>
      <c r="H156" s="258">
        <v>113.735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163</v>
      </c>
      <c r="AU156" s="264" t="s">
        <v>88</v>
      </c>
      <c r="AV156" s="15" t="s">
        <v>161</v>
      </c>
      <c r="AW156" s="15" t="s">
        <v>32</v>
      </c>
      <c r="AX156" s="15" t="s">
        <v>86</v>
      </c>
      <c r="AY156" s="264" t="s">
        <v>154</v>
      </c>
    </row>
    <row r="157" s="2" customFormat="1" ht="24.15" customHeight="1">
      <c r="A157" s="39"/>
      <c r="B157" s="40"/>
      <c r="C157" s="219" t="s">
        <v>183</v>
      </c>
      <c r="D157" s="219" t="s">
        <v>156</v>
      </c>
      <c r="E157" s="220" t="s">
        <v>184</v>
      </c>
      <c r="F157" s="221" t="s">
        <v>185</v>
      </c>
      <c r="G157" s="222" t="s">
        <v>159</v>
      </c>
      <c r="H157" s="223">
        <v>113.735</v>
      </c>
      <c r="I157" s="224"/>
      <c r="J157" s="225">
        <f>ROUND(I157*H157,2)</f>
        <v>0</v>
      </c>
      <c r="K157" s="221" t="s">
        <v>160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161</v>
      </c>
      <c r="AT157" s="230" t="s">
        <v>156</v>
      </c>
      <c r="AU157" s="230" t="s">
        <v>88</v>
      </c>
      <c r="AY157" s="18" t="s">
        <v>154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161</v>
      </c>
      <c r="BM157" s="230" t="s">
        <v>186</v>
      </c>
    </row>
    <row r="158" s="2" customFormat="1" ht="37.8" customHeight="1">
      <c r="A158" s="39"/>
      <c r="B158" s="40"/>
      <c r="C158" s="219" t="s">
        <v>187</v>
      </c>
      <c r="D158" s="219" t="s">
        <v>156</v>
      </c>
      <c r="E158" s="220" t="s">
        <v>188</v>
      </c>
      <c r="F158" s="221" t="s">
        <v>189</v>
      </c>
      <c r="G158" s="222" t="s">
        <v>169</v>
      </c>
      <c r="H158" s="223">
        <v>64.341999999999999</v>
      </c>
      <c r="I158" s="224"/>
      <c r="J158" s="225">
        <f>ROUND(I158*H158,2)</f>
        <v>0</v>
      </c>
      <c r="K158" s="221" t="s">
        <v>160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161</v>
      </c>
      <c r="AT158" s="230" t="s">
        <v>156</v>
      </c>
      <c r="AU158" s="230" t="s">
        <v>88</v>
      </c>
      <c r="AY158" s="18" t="s">
        <v>154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161</v>
      </c>
      <c r="BM158" s="230" t="s">
        <v>190</v>
      </c>
    </row>
    <row r="159" s="13" customFormat="1">
      <c r="A159" s="13"/>
      <c r="B159" s="232"/>
      <c r="C159" s="233"/>
      <c r="D159" s="234" t="s">
        <v>163</v>
      </c>
      <c r="E159" s="235" t="s">
        <v>1</v>
      </c>
      <c r="F159" s="236" t="s">
        <v>191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163</v>
      </c>
      <c r="AU159" s="242" t="s">
        <v>88</v>
      </c>
      <c r="AV159" s="13" t="s">
        <v>86</v>
      </c>
      <c r="AW159" s="13" t="s">
        <v>32</v>
      </c>
      <c r="AX159" s="13" t="s">
        <v>78</v>
      </c>
      <c r="AY159" s="242" t="s">
        <v>154</v>
      </c>
    </row>
    <row r="160" s="14" customFormat="1">
      <c r="A160" s="14"/>
      <c r="B160" s="243"/>
      <c r="C160" s="244"/>
      <c r="D160" s="234" t="s">
        <v>163</v>
      </c>
      <c r="E160" s="245" t="s">
        <v>1</v>
      </c>
      <c r="F160" s="246" t="s">
        <v>192</v>
      </c>
      <c r="G160" s="244"/>
      <c r="H160" s="247">
        <v>28.295999999999999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88</v>
      </c>
      <c r="AV160" s="14" t="s">
        <v>88</v>
      </c>
      <c r="AW160" s="14" t="s">
        <v>32</v>
      </c>
      <c r="AX160" s="14" t="s">
        <v>78</v>
      </c>
      <c r="AY160" s="253" t="s">
        <v>154</v>
      </c>
    </row>
    <row r="161" s="14" customFormat="1">
      <c r="A161" s="14"/>
      <c r="B161" s="243"/>
      <c r="C161" s="244"/>
      <c r="D161" s="234" t="s">
        <v>163</v>
      </c>
      <c r="E161" s="245" t="s">
        <v>1</v>
      </c>
      <c r="F161" s="246" t="s">
        <v>193</v>
      </c>
      <c r="G161" s="244"/>
      <c r="H161" s="247">
        <v>36.045999999999999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88</v>
      </c>
      <c r="AV161" s="14" t="s">
        <v>88</v>
      </c>
      <c r="AW161" s="14" t="s">
        <v>32</v>
      </c>
      <c r="AX161" s="14" t="s">
        <v>78</v>
      </c>
      <c r="AY161" s="253" t="s">
        <v>154</v>
      </c>
    </row>
    <row r="162" s="15" customFormat="1">
      <c r="A162" s="15"/>
      <c r="B162" s="254"/>
      <c r="C162" s="255"/>
      <c r="D162" s="234" t="s">
        <v>163</v>
      </c>
      <c r="E162" s="256" t="s">
        <v>1</v>
      </c>
      <c r="F162" s="257" t="s">
        <v>166</v>
      </c>
      <c r="G162" s="255"/>
      <c r="H162" s="258">
        <v>64.341999999999999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163</v>
      </c>
      <c r="AU162" s="264" t="s">
        <v>88</v>
      </c>
      <c r="AV162" s="15" t="s">
        <v>161</v>
      </c>
      <c r="AW162" s="15" t="s">
        <v>32</v>
      </c>
      <c r="AX162" s="15" t="s">
        <v>86</v>
      </c>
      <c r="AY162" s="264" t="s">
        <v>154</v>
      </c>
    </row>
    <row r="163" s="2" customFormat="1" ht="37.8" customHeight="1">
      <c r="A163" s="39"/>
      <c r="B163" s="40"/>
      <c r="C163" s="219" t="s">
        <v>194</v>
      </c>
      <c r="D163" s="219" t="s">
        <v>156</v>
      </c>
      <c r="E163" s="220" t="s">
        <v>195</v>
      </c>
      <c r="F163" s="221" t="s">
        <v>196</v>
      </c>
      <c r="G163" s="222" t="s">
        <v>169</v>
      </c>
      <c r="H163" s="223">
        <v>643.41999999999996</v>
      </c>
      <c r="I163" s="224"/>
      <c r="J163" s="225">
        <f>ROUND(I163*H163,2)</f>
        <v>0</v>
      </c>
      <c r="K163" s="221" t="s">
        <v>160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161</v>
      </c>
      <c r="AT163" s="230" t="s">
        <v>156</v>
      </c>
      <c r="AU163" s="230" t="s">
        <v>88</v>
      </c>
      <c r="AY163" s="18" t="s">
        <v>154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161</v>
      </c>
      <c r="BM163" s="230" t="s">
        <v>197</v>
      </c>
    </row>
    <row r="164" s="14" customFormat="1">
      <c r="A164" s="14"/>
      <c r="B164" s="243"/>
      <c r="C164" s="244"/>
      <c r="D164" s="234" t="s">
        <v>163</v>
      </c>
      <c r="E164" s="244"/>
      <c r="F164" s="246" t="s">
        <v>198</v>
      </c>
      <c r="G164" s="244"/>
      <c r="H164" s="247">
        <v>643.41999999999996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163</v>
      </c>
      <c r="AU164" s="253" t="s">
        <v>88</v>
      </c>
      <c r="AV164" s="14" t="s">
        <v>88</v>
      </c>
      <c r="AW164" s="14" t="s">
        <v>4</v>
      </c>
      <c r="AX164" s="14" t="s">
        <v>86</v>
      </c>
      <c r="AY164" s="253" t="s">
        <v>154</v>
      </c>
    </row>
    <row r="165" s="2" customFormat="1" ht="24.15" customHeight="1">
      <c r="A165" s="39"/>
      <c r="B165" s="40"/>
      <c r="C165" s="219" t="s">
        <v>199</v>
      </c>
      <c r="D165" s="219" t="s">
        <v>156</v>
      </c>
      <c r="E165" s="220" t="s">
        <v>200</v>
      </c>
      <c r="F165" s="221" t="s">
        <v>201</v>
      </c>
      <c r="G165" s="222" t="s">
        <v>169</v>
      </c>
      <c r="H165" s="223">
        <v>64.341999999999999</v>
      </c>
      <c r="I165" s="224"/>
      <c r="J165" s="225">
        <f>ROUND(I165*H165,2)</f>
        <v>0</v>
      </c>
      <c r="K165" s="221" t="s">
        <v>160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161</v>
      </c>
      <c r="AT165" s="230" t="s">
        <v>156</v>
      </c>
      <c r="AU165" s="230" t="s">
        <v>88</v>
      </c>
      <c r="AY165" s="18" t="s">
        <v>154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161</v>
      </c>
      <c r="BM165" s="230" t="s">
        <v>202</v>
      </c>
    </row>
    <row r="166" s="2" customFormat="1" ht="24.15" customHeight="1">
      <c r="A166" s="39"/>
      <c r="B166" s="40"/>
      <c r="C166" s="219" t="s">
        <v>203</v>
      </c>
      <c r="D166" s="219" t="s">
        <v>156</v>
      </c>
      <c r="E166" s="220" t="s">
        <v>204</v>
      </c>
      <c r="F166" s="221" t="s">
        <v>205</v>
      </c>
      <c r="G166" s="222" t="s">
        <v>169</v>
      </c>
      <c r="H166" s="223">
        <v>42</v>
      </c>
      <c r="I166" s="224"/>
      <c r="J166" s="225">
        <f>ROUND(I166*H166,2)</f>
        <v>0</v>
      </c>
      <c r="K166" s="221" t="s">
        <v>160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161</v>
      </c>
      <c r="AT166" s="230" t="s">
        <v>156</v>
      </c>
      <c r="AU166" s="230" t="s">
        <v>88</v>
      </c>
      <c r="AY166" s="18" t="s">
        <v>154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161</v>
      </c>
      <c r="BM166" s="230" t="s">
        <v>206</v>
      </c>
    </row>
    <row r="167" s="13" customFormat="1">
      <c r="A167" s="13"/>
      <c r="B167" s="232"/>
      <c r="C167" s="233"/>
      <c r="D167" s="234" t="s">
        <v>163</v>
      </c>
      <c r="E167" s="235" t="s">
        <v>1</v>
      </c>
      <c r="F167" s="236" t="s">
        <v>207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163</v>
      </c>
      <c r="AU167" s="242" t="s">
        <v>88</v>
      </c>
      <c r="AV167" s="13" t="s">
        <v>86</v>
      </c>
      <c r="AW167" s="13" t="s">
        <v>32</v>
      </c>
      <c r="AX167" s="13" t="s">
        <v>78</v>
      </c>
      <c r="AY167" s="242" t="s">
        <v>154</v>
      </c>
    </row>
    <row r="168" s="14" customFormat="1">
      <c r="A168" s="14"/>
      <c r="B168" s="243"/>
      <c r="C168" s="244"/>
      <c r="D168" s="234" t="s">
        <v>163</v>
      </c>
      <c r="E168" s="245" t="s">
        <v>1</v>
      </c>
      <c r="F168" s="246" t="s">
        <v>208</v>
      </c>
      <c r="G168" s="244"/>
      <c r="H168" s="247">
        <v>42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88</v>
      </c>
      <c r="AV168" s="14" t="s">
        <v>88</v>
      </c>
      <c r="AW168" s="14" t="s">
        <v>32</v>
      </c>
      <c r="AX168" s="14" t="s">
        <v>78</v>
      </c>
      <c r="AY168" s="253" t="s">
        <v>154</v>
      </c>
    </row>
    <row r="169" s="15" customFormat="1">
      <c r="A169" s="15"/>
      <c r="B169" s="254"/>
      <c r="C169" s="255"/>
      <c r="D169" s="234" t="s">
        <v>163</v>
      </c>
      <c r="E169" s="256" t="s">
        <v>1</v>
      </c>
      <c r="F169" s="257" t="s">
        <v>166</v>
      </c>
      <c r="G169" s="255"/>
      <c r="H169" s="258">
        <v>42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163</v>
      </c>
      <c r="AU169" s="264" t="s">
        <v>88</v>
      </c>
      <c r="AV169" s="15" t="s">
        <v>161</v>
      </c>
      <c r="AW169" s="15" t="s">
        <v>32</v>
      </c>
      <c r="AX169" s="15" t="s">
        <v>86</v>
      </c>
      <c r="AY169" s="264" t="s">
        <v>154</v>
      </c>
    </row>
    <row r="170" s="2" customFormat="1" ht="33" customHeight="1">
      <c r="A170" s="39"/>
      <c r="B170" s="40"/>
      <c r="C170" s="219" t="s">
        <v>209</v>
      </c>
      <c r="D170" s="219" t="s">
        <v>156</v>
      </c>
      <c r="E170" s="220" t="s">
        <v>210</v>
      </c>
      <c r="F170" s="221" t="s">
        <v>211</v>
      </c>
      <c r="G170" s="222" t="s">
        <v>212</v>
      </c>
      <c r="H170" s="223">
        <v>99.730000000000004</v>
      </c>
      <c r="I170" s="224"/>
      <c r="J170" s="225">
        <f>ROUND(I170*H170,2)</f>
        <v>0</v>
      </c>
      <c r="K170" s="221" t="s">
        <v>160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161</v>
      </c>
      <c r="AT170" s="230" t="s">
        <v>156</v>
      </c>
      <c r="AU170" s="230" t="s">
        <v>88</v>
      </c>
      <c r="AY170" s="18" t="s">
        <v>154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161</v>
      </c>
      <c r="BM170" s="230" t="s">
        <v>213</v>
      </c>
    </row>
    <row r="171" s="14" customFormat="1">
      <c r="A171" s="14"/>
      <c r="B171" s="243"/>
      <c r="C171" s="244"/>
      <c r="D171" s="234" t="s">
        <v>163</v>
      </c>
      <c r="E171" s="244"/>
      <c r="F171" s="246" t="s">
        <v>214</v>
      </c>
      <c r="G171" s="244"/>
      <c r="H171" s="247">
        <v>99.730000000000004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163</v>
      </c>
      <c r="AU171" s="253" t="s">
        <v>88</v>
      </c>
      <c r="AV171" s="14" t="s">
        <v>88</v>
      </c>
      <c r="AW171" s="14" t="s">
        <v>4</v>
      </c>
      <c r="AX171" s="14" t="s">
        <v>86</v>
      </c>
      <c r="AY171" s="253" t="s">
        <v>154</v>
      </c>
    </row>
    <row r="172" s="2" customFormat="1" ht="16.5" customHeight="1">
      <c r="A172" s="39"/>
      <c r="B172" s="40"/>
      <c r="C172" s="219" t="s">
        <v>215</v>
      </c>
      <c r="D172" s="219" t="s">
        <v>156</v>
      </c>
      <c r="E172" s="220" t="s">
        <v>216</v>
      </c>
      <c r="F172" s="221" t="s">
        <v>217</v>
      </c>
      <c r="G172" s="222" t="s">
        <v>169</v>
      </c>
      <c r="H172" s="223">
        <v>64.341999999999999</v>
      </c>
      <c r="I172" s="224"/>
      <c r="J172" s="225">
        <f>ROUND(I172*H172,2)</f>
        <v>0</v>
      </c>
      <c r="K172" s="221" t="s">
        <v>160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161</v>
      </c>
      <c r="AT172" s="230" t="s">
        <v>156</v>
      </c>
      <c r="AU172" s="230" t="s">
        <v>88</v>
      </c>
      <c r="AY172" s="18" t="s">
        <v>154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161</v>
      </c>
      <c r="BM172" s="230" t="s">
        <v>218</v>
      </c>
    </row>
    <row r="173" s="2" customFormat="1" ht="24.15" customHeight="1">
      <c r="A173" s="39"/>
      <c r="B173" s="40"/>
      <c r="C173" s="219" t="s">
        <v>219</v>
      </c>
      <c r="D173" s="219" t="s">
        <v>156</v>
      </c>
      <c r="E173" s="220" t="s">
        <v>220</v>
      </c>
      <c r="F173" s="221" t="s">
        <v>221</v>
      </c>
      <c r="G173" s="222" t="s">
        <v>159</v>
      </c>
      <c r="H173" s="223">
        <v>127.97499999999999</v>
      </c>
      <c r="I173" s="224"/>
      <c r="J173" s="225">
        <f>ROUND(I173*H173,2)</f>
        <v>0</v>
      </c>
      <c r="K173" s="221" t="s">
        <v>160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161</v>
      </c>
      <c r="AT173" s="230" t="s">
        <v>156</v>
      </c>
      <c r="AU173" s="230" t="s">
        <v>88</v>
      </c>
      <c r="AY173" s="18" t="s">
        <v>154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161</v>
      </c>
      <c r="BM173" s="230" t="s">
        <v>222</v>
      </c>
    </row>
    <row r="174" s="14" customFormat="1">
      <c r="A174" s="14"/>
      <c r="B174" s="243"/>
      <c r="C174" s="244"/>
      <c r="D174" s="234" t="s">
        <v>163</v>
      </c>
      <c r="E174" s="245" t="s">
        <v>1</v>
      </c>
      <c r="F174" s="246" t="s">
        <v>223</v>
      </c>
      <c r="G174" s="244"/>
      <c r="H174" s="247">
        <v>127.97499999999999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163</v>
      </c>
      <c r="AU174" s="253" t="s">
        <v>88</v>
      </c>
      <c r="AV174" s="14" t="s">
        <v>88</v>
      </c>
      <c r="AW174" s="14" t="s">
        <v>32</v>
      </c>
      <c r="AX174" s="14" t="s">
        <v>78</v>
      </c>
      <c r="AY174" s="253" t="s">
        <v>154</v>
      </c>
    </row>
    <row r="175" s="15" customFormat="1">
      <c r="A175" s="15"/>
      <c r="B175" s="254"/>
      <c r="C175" s="255"/>
      <c r="D175" s="234" t="s">
        <v>163</v>
      </c>
      <c r="E175" s="256" t="s">
        <v>1</v>
      </c>
      <c r="F175" s="257" t="s">
        <v>166</v>
      </c>
      <c r="G175" s="255"/>
      <c r="H175" s="258">
        <v>127.97499999999999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163</v>
      </c>
      <c r="AU175" s="264" t="s">
        <v>88</v>
      </c>
      <c r="AV175" s="15" t="s">
        <v>161</v>
      </c>
      <c r="AW175" s="15" t="s">
        <v>32</v>
      </c>
      <c r="AX175" s="15" t="s">
        <v>86</v>
      </c>
      <c r="AY175" s="264" t="s">
        <v>154</v>
      </c>
    </row>
    <row r="176" s="12" customFormat="1" ht="22.8" customHeight="1">
      <c r="A176" s="12"/>
      <c r="B176" s="203"/>
      <c r="C176" s="204"/>
      <c r="D176" s="205" t="s">
        <v>77</v>
      </c>
      <c r="E176" s="217" t="s">
        <v>88</v>
      </c>
      <c r="F176" s="217" t="s">
        <v>224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SUM(P177:P201)</f>
        <v>0</v>
      </c>
      <c r="Q176" s="211"/>
      <c r="R176" s="212">
        <f>SUM(R177:R201)</f>
        <v>128.54965009</v>
      </c>
      <c r="S176" s="211"/>
      <c r="T176" s="213">
        <f>SUM(T177:T201)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86</v>
      </c>
      <c r="AT176" s="215" t="s">
        <v>77</v>
      </c>
      <c r="AU176" s="215" t="s">
        <v>86</v>
      </c>
      <c r="AY176" s="214" t="s">
        <v>154</v>
      </c>
      <c r="BK176" s="216">
        <f>SUM(BK177:BK201)</f>
        <v>0</v>
      </c>
    </row>
    <row r="177" s="2" customFormat="1" ht="16.5" customHeight="1">
      <c r="A177" s="39"/>
      <c r="B177" s="40"/>
      <c r="C177" s="219" t="s">
        <v>225</v>
      </c>
      <c r="D177" s="219" t="s">
        <v>156</v>
      </c>
      <c r="E177" s="220" t="s">
        <v>226</v>
      </c>
      <c r="F177" s="221" t="s">
        <v>227</v>
      </c>
      <c r="G177" s="222" t="s">
        <v>228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161</v>
      </c>
      <c r="AT177" s="230" t="s">
        <v>156</v>
      </c>
      <c r="AU177" s="230" t="s">
        <v>88</v>
      </c>
      <c r="AY177" s="18" t="s">
        <v>154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161</v>
      </c>
      <c r="BM177" s="230" t="s">
        <v>229</v>
      </c>
    </row>
    <row r="178" s="2" customFormat="1" ht="24.15" customHeight="1">
      <c r="A178" s="39"/>
      <c r="B178" s="40"/>
      <c r="C178" s="219" t="s">
        <v>230</v>
      </c>
      <c r="D178" s="219" t="s">
        <v>156</v>
      </c>
      <c r="E178" s="220" t="s">
        <v>231</v>
      </c>
      <c r="F178" s="221" t="s">
        <v>232</v>
      </c>
      <c r="G178" s="222" t="s">
        <v>169</v>
      </c>
      <c r="H178" s="223">
        <v>19.196000000000002</v>
      </c>
      <c r="I178" s="224"/>
      <c r="J178" s="225">
        <f>ROUND(I178*H178,2)</f>
        <v>0</v>
      </c>
      <c r="K178" s="221" t="s">
        <v>160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1.98</v>
      </c>
      <c r="R178" s="228">
        <f>Q178*H178</f>
        <v>38.00808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161</v>
      </c>
      <c r="AT178" s="230" t="s">
        <v>156</v>
      </c>
      <c r="AU178" s="230" t="s">
        <v>88</v>
      </c>
      <c r="AY178" s="18" t="s">
        <v>154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161</v>
      </c>
      <c r="BM178" s="230" t="s">
        <v>233</v>
      </c>
    </row>
    <row r="179" s="14" customFormat="1">
      <c r="A179" s="14"/>
      <c r="B179" s="243"/>
      <c r="C179" s="244"/>
      <c r="D179" s="234" t="s">
        <v>163</v>
      </c>
      <c r="E179" s="245" t="s">
        <v>1</v>
      </c>
      <c r="F179" s="246" t="s">
        <v>234</v>
      </c>
      <c r="G179" s="244"/>
      <c r="H179" s="247">
        <v>19.196000000000002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163</v>
      </c>
      <c r="AU179" s="253" t="s">
        <v>88</v>
      </c>
      <c r="AV179" s="14" t="s">
        <v>88</v>
      </c>
      <c r="AW179" s="14" t="s">
        <v>32</v>
      </c>
      <c r="AX179" s="14" t="s">
        <v>78</v>
      </c>
      <c r="AY179" s="253" t="s">
        <v>154</v>
      </c>
    </row>
    <row r="180" s="15" customFormat="1">
      <c r="A180" s="15"/>
      <c r="B180" s="254"/>
      <c r="C180" s="255"/>
      <c r="D180" s="234" t="s">
        <v>163</v>
      </c>
      <c r="E180" s="256" t="s">
        <v>1</v>
      </c>
      <c r="F180" s="257" t="s">
        <v>166</v>
      </c>
      <c r="G180" s="255"/>
      <c r="H180" s="258">
        <v>19.196000000000002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163</v>
      </c>
      <c r="AU180" s="264" t="s">
        <v>88</v>
      </c>
      <c r="AV180" s="15" t="s">
        <v>161</v>
      </c>
      <c r="AW180" s="15" t="s">
        <v>32</v>
      </c>
      <c r="AX180" s="15" t="s">
        <v>86</v>
      </c>
      <c r="AY180" s="264" t="s">
        <v>154</v>
      </c>
    </row>
    <row r="181" s="2" customFormat="1" ht="24.15" customHeight="1">
      <c r="A181" s="39"/>
      <c r="B181" s="40"/>
      <c r="C181" s="219" t="s">
        <v>8</v>
      </c>
      <c r="D181" s="219" t="s">
        <v>156</v>
      </c>
      <c r="E181" s="220" t="s">
        <v>235</v>
      </c>
      <c r="F181" s="221" t="s">
        <v>236</v>
      </c>
      <c r="G181" s="222" t="s">
        <v>169</v>
      </c>
      <c r="H181" s="223">
        <v>19.196000000000002</v>
      </c>
      <c r="I181" s="224"/>
      <c r="J181" s="225">
        <f>ROUND(I181*H181,2)</f>
        <v>0</v>
      </c>
      <c r="K181" s="221" t="s">
        <v>160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2.3010199999999998</v>
      </c>
      <c r="R181" s="228">
        <f>Q181*H181</f>
        <v>44.170379920000002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161</v>
      </c>
      <c r="AT181" s="230" t="s">
        <v>156</v>
      </c>
      <c r="AU181" s="230" t="s">
        <v>88</v>
      </c>
      <c r="AY181" s="18" t="s">
        <v>154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161</v>
      </c>
      <c r="BM181" s="230" t="s">
        <v>237</v>
      </c>
    </row>
    <row r="182" s="14" customFormat="1">
      <c r="A182" s="14"/>
      <c r="B182" s="243"/>
      <c r="C182" s="244"/>
      <c r="D182" s="234" t="s">
        <v>163</v>
      </c>
      <c r="E182" s="245" t="s">
        <v>1</v>
      </c>
      <c r="F182" s="246" t="s">
        <v>238</v>
      </c>
      <c r="G182" s="244"/>
      <c r="H182" s="247">
        <v>19.196000000000002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88</v>
      </c>
      <c r="AV182" s="14" t="s">
        <v>88</v>
      </c>
      <c r="AW182" s="14" t="s">
        <v>32</v>
      </c>
      <c r="AX182" s="14" t="s">
        <v>78</v>
      </c>
      <c r="AY182" s="253" t="s">
        <v>154</v>
      </c>
    </row>
    <row r="183" s="15" customFormat="1">
      <c r="A183" s="15"/>
      <c r="B183" s="254"/>
      <c r="C183" s="255"/>
      <c r="D183" s="234" t="s">
        <v>163</v>
      </c>
      <c r="E183" s="256" t="s">
        <v>1</v>
      </c>
      <c r="F183" s="257" t="s">
        <v>166</v>
      </c>
      <c r="G183" s="255"/>
      <c r="H183" s="258">
        <v>19.196000000000002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163</v>
      </c>
      <c r="AU183" s="264" t="s">
        <v>88</v>
      </c>
      <c r="AV183" s="15" t="s">
        <v>161</v>
      </c>
      <c r="AW183" s="15" t="s">
        <v>32</v>
      </c>
      <c r="AX183" s="15" t="s">
        <v>86</v>
      </c>
      <c r="AY183" s="264" t="s">
        <v>154</v>
      </c>
    </row>
    <row r="184" s="2" customFormat="1" ht="16.5" customHeight="1">
      <c r="A184" s="39"/>
      <c r="B184" s="40"/>
      <c r="C184" s="219" t="s">
        <v>239</v>
      </c>
      <c r="D184" s="219" t="s">
        <v>156</v>
      </c>
      <c r="E184" s="220" t="s">
        <v>240</v>
      </c>
      <c r="F184" s="221" t="s">
        <v>241</v>
      </c>
      <c r="G184" s="222" t="s">
        <v>159</v>
      </c>
      <c r="H184" s="223">
        <v>7.6799999999999997</v>
      </c>
      <c r="I184" s="224"/>
      <c r="J184" s="225">
        <f>ROUND(I184*H184,2)</f>
        <v>0</v>
      </c>
      <c r="K184" s="221" t="s">
        <v>160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0.00247</v>
      </c>
      <c r="R184" s="228">
        <f>Q184*H184</f>
        <v>0.0189696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161</v>
      </c>
      <c r="AT184" s="230" t="s">
        <v>156</v>
      </c>
      <c r="AU184" s="230" t="s">
        <v>88</v>
      </c>
      <c r="AY184" s="18" t="s">
        <v>154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161</v>
      </c>
      <c r="BM184" s="230" t="s">
        <v>242</v>
      </c>
    </row>
    <row r="185" s="14" customFormat="1">
      <c r="A185" s="14"/>
      <c r="B185" s="243"/>
      <c r="C185" s="244"/>
      <c r="D185" s="234" t="s">
        <v>163</v>
      </c>
      <c r="E185" s="245" t="s">
        <v>1</v>
      </c>
      <c r="F185" s="246" t="s">
        <v>243</v>
      </c>
      <c r="G185" s="244"/>
      <c r="H185" s="247">
        <v>7.6799999999999997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88</v>
      </c>
      <c r="AV185" s="14" t="s">
        <v>88</v>
      </c>
      <c r="AW185" s="14" t="s">
        <v>32</v>
      </c>
      <c r="AX185" s="14" t="s">
        <v>78</v>
      </c>
      <c r="AY185" s="253" t="s">
        <v>154</v>
      </c>
    </row>
    <row r="186" s="15" customFormat="1">
      <c r="A186" s="15"/>
      <c r="B186" s="254"/>
      <c r="C186" s="255"/>
      <c r="D186" s="234" t="s">
        <v>163</v>
      </c>
      <c r="E186" s="256" t="s">
        <v>1</v>
      </c>
      <c r="F186" s="257" t="s">
        <v>166</v>
      </c>
      <c r="G186" s="255"/>
      <c r="H186" s="258">
        <v>7.6799999999999997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163</v>
      </c>
      <c r="AU186" s="264" t="s">
        <v>88</v>
      </c>
      <c r="AV186" s="15" t="s">
        <v>161</v>
      </c>
      <c r="AW186" s="15" t="s">
        <v>32</v>
      </c>
      <c r="AX186" s="15" t="s">
        <v>86</v>
      </c>
      <c r="AY186" s="264" t="s">
        <v>154</v>
      </c>
    </row>
    <row r="187" s="2" customFormat="1" ht="16.5" customHeight="1">
      <c r="A187" s="39"/>
      <c r="B187" s="40"/>
      <c r="C187" s="219" t="s">
        <v>244</v>
      </c>
      <c r="D187" s="219" t="s">
        <v>156</v>
      </c>
      <c r="E187" s="220" t="s">
        <v>245</v>
      </c>
      <c r="F187" s="221" t="s">
        <v>246</v>
      </c>
      <c r="G187" s="222" t="s">
        <v>159</v>
      </c>
      <c r="H187" s="223">
        <v>7.6799999999999997</v>
      </c>
      <c r="I187" s="224"/>
      <c r="J187" s="225">
        <f>ROUND(I187*H187,2)</f>
        <v>0</v>
      </c>
      <c r="K187" s="221" t="s">
        <v>160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161</v>
      </c>
      <c r="AT187" s="230" t="s">
        <v>156</v>
      </c>
      <c r="AU187" s="230" t="s">
        <v>88</v>
      </c>
      <c r="AY187" s="18" t="s">
        <v>154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161</v>
      </c>
      <c r="BM187" s="230" t="s">
        <v>247</v>
      </c>
    </row>
    <row r="188" s="2" customFormat="1" ht="16.5" customHeight="1">
      <c r="A188" s="39"/>
      <c r="B188" s="40"/>
      <c r="C188" s="219" t="s">
        <v>248</v>
      </c>
      <c r="D188" s="219" t="s">
        <v>156</v>
      </c>
      <c r="E188" s="220" t="s">
        <v>249</v>
      </c>
      <c r="F188" s="221" t="s">
        <v>250</v>
      </c>
      <c r="G188" s="222" t="s">
        <v>212</v>
      </c>
      <c r="H188" s="223">
        <v>0.44600000000000001</v>
      </c>
      <c r="I188" s="224"/>
      <c r="J188" s="225">
        <f>ROUND(I188*H188,2)</f>
        <v>0</v>
      </c>
      <c r="K188" s="221" t="s">
        <v>160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1.06277</v>
      </c>
      <c r="R188" s="228">
        <f>Q188*H188</f>
        <v>0.47399542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161</v>
      </c>
      <c r="AT188" s="230" t="s">
        <v>156</v>
      </c>
      <c r="AU188" s="230" t="s">
        <v>88</v>
      </c>
      <c r="AY188" s="18" t="s">
        <v>154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161</v>
      </c>
      <c r="BM188" s="230" t="s">
        <v>251</v>
      </c>
    </row>
    <row r="189" s="14" customFormat="1">
      <c r="A189" s="14"/>
      <c r="B189" s="243"/>
      <c r="C189" s="244"/>
      <c r="D189" s="234" t="s">
        <v>163</v>
      </c>
      <c r="E189" s="245" t="s">
        <v>1</v>
      </c>
      <c r="F189" s="246" t="s">
        <v>252</v>
      </c>
      <c r="G189" s="244"/>
      <c r="H189" s="247">
        <v>0.44600000000000001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163</v>
      </c>
      <c r="AU189" s="253" t="s">
        <v>88</v>
      </c>
      <c r="AV189" s="14" t="s">
        <v>88</v>
      </c>
      <c r="AW189" s="14" t="s">
        <v>32</v>
      </c>
      <c r="AX189" s="14" t="s">
        <v>78</v>
      </c>
      <c r="AY189" s="253" t="s">
        <v>154</v>
      </c>
    </row>
    <row r="190" s="15" customFormat="1">
      <c r="A190" s="15"/>
      <c r="B190" s="254"/>
      <c r="C190" s="255"/>
      <c r="D190" s="234" t="s">
        <v>163</v>
      </c>
      <c r="E190" s="256" t="s">
        <v>1</v>
      </c>
      <c r="F190" s="257" t="s">
        <v>166</v>
      </c>
      <c r="G190" s="255"/>
      <c r="H190" s="258">
        <v>0.44600000000000001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163</v>
      </c>
      <c r="AU190" s="264" t="s">
        <v>88</v>
      </c>
      <c r="AV190" s="15" t="s">
        <v>161</v>
      </c>
      <c r="AW190" s="15" t="s">
        <v>32</v>
      </c>
      <c r="AX190" s="15" t="s">
        <v>86</v>
      </c>
      <c r="AY190" s="264" t="s">
        <v>154</v>
      </c>
    </row>
    <row r="191" s="2" customFormat="1" ht="16.5" customHeight="1">
      <c r="A191" s="39"/>
      <c r="B191" s="40"/>
      <c r="C191" s="219" t="s">
        <v>253</v>
      </c>
      <c r="D191" s="219" t="s">
        <v>156</v>
      </c>
      <c r="E191" s="220" t="s">
        <v>254</v>
      </c>
      <c r="F191" s="221" t="s">
        <v>255</v>
      </c>
      <c r="G191" s="222" t="s">
        <v>169</v>
      </c>
      <c r="H191" s="223">
        <v>16.244</v>
      </c>
      <c r="I191" s="224"/>
      <c r="J191" s="225">
        <f>ROUND(I191*H191,2)</f>
        <v>0</v>
      </c>
      <c r="K191" s="221" t="s">
        <v>160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2.3010199999999998</v>
      </c>
      <c r="R191" s="228">
        <f>Q191*H191</f>
        <v>37.377768879999998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161</v>
      </c>
      <c r="AT191" s="230" t="s">
        <v>156</v>
      </c>
      <c r="AU191" s="230" t="s">
        <v>88</v>
      </c>
      <c r="AY191" s="18" t="s">
        <v>154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86</v>
      </c>
      <c r="BK191" s="231">
        <f>ROUND(I191*H191,2)</f>
        <v>0</v>
      </c>
      <c r="BL191" s="18" t="s">
        <v>161</v>
      </c>
      <c r="BM191" s="230" t="s">
        <v>256</v>
      </c>
    </row>
    <row r="192" s="14" customFormat="1">
      <c r="A192" s="14"/>
      <c r="B192" s="243"/>
      <c r="C192" s="244"/>
      <c r="D192" s="234" t="s">
        <v>163</v>
      </c>
      <c r="E192" s="245" t="s">
        <v>1</v>
      </c>
      <c r="F192" s="246" t="s">
        <v>257</v>
      </c>
      <c r="G192" s="244"/>
      <c r="H192" s="247">
        <v>15.872999999999999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163</v>
      </c>
      <c r="AU192" s="253" t="s">
        <v>88</v>
      </c>
      <c r="AV192" s="14" t="s">
        <v>88</v>
      </c>
      <c r="AW192" s="14" t="s">
        <v>32</v>
      </c>
      <c r="AX192" s="14" t="s">
        <v>78</v>
      </c>
      <c r="AY192" s="253" t="s">
        <v>154</v>
      </c>
    </row>
    <row r="193" s="14" customFormat="1">
      <c r="A193" s="14"/>
      <c r="B193" s="243"/>
      <c r="C193" s="244"/>
      <c r="D193" s="234" t="s">
        <v>163</v>
      </c>
      <c r="E193" s="245" t="s">
        <v>1</v>
      </c>
      <c r="F193" s="246" t="s">
        <v>258</v>
      </c>
      <c r="G193" s="244"/>
      <c r="H193" s="247">
        <v>0.371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163</v>
      </c>
      <c r="AU193" s="253" t="s">
        <v>88</v>
      </c>
      <c r="AV193" s="14" t="s">
        <v>88</v>
      </c>
      <c r="AW193" s="14" t="s">
        <v>32</v>
      </c>
      <c r="AX193" s="14" t="s">
        <v>78</v>
      </c>
      <c r="AY193" s="253" t="s">
        <v>154</v>
      </c>
    </row>
    <row r="194" s="15" customFormat="1">
      <c r="A194" s="15"/>
      <c r="B194" s="254"/>
      <c r="C194" s="255"/>
      <c r="D194" s="234" t="s">
        <v>163</v>
      </c>
      <c r="E194" s="256" t="s">
        <v>1</v>
      </c>
      <c r="F194" s="257" t="s">
        <v>166</v>
      </c>
      <c r="G194" s="255"/>
      <c r="H194" s="258">
        <v>16.244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163</v>
      </c>
      <c r="AU194" s="264" t="s">
        <v>88</v>
      </c>
      <c r="AV194" s="15" t="s">
        <v>161</v>
      </c>
      <c r="AW194" s="15" t="s">
        <v>32</v>
      </c>
      <c r="AX194" s="15" t="s">
        <v>86</v>
      </c>
      <c r="AY194" s="264" t="s">
        <v>154</v>
      </c>
    </row>
    <row r="195" s="2" customFormat="1" ht="33" customHeight="1">
      <c r="A195" s="39"/>
      <c r="B195" s="40"/>
      <c r="C195" s="219" t="s">
        <v>259</v>
      </c>
      <c r="D195" s="219" t="s">
        <v>156</v>
      </c>
      <c r="E195" s="220" t="s">
        <v>260</v>
      </c>
      <c r="F195" s="221" t="s">
        <v>261</v>
      </c>
      <c r="G195" s="222" t="s">
        <v>159</v>
      </c>
      <c r="H195" s="223">
        <v>12.363</v>
      </c>
      <c r="I195" s="224"/>
      <c r="J195" s="225">
        <f>ROUND(I195*H195,2)</f>
        <v>0</v>
      </c>
      <c r="K195" s="221" t="s">
        <v>160</v>
      </c>
      <c r="L195" s="45"/>
      <c r="M195" s="226" t="s">
        <v>1</v>
      </c>
      <c r="N195" s="227" t="s">
        <v>43</v>
      </c>
      <c r="O195" s="92"/>
      <c r="P195" s="228">
        <f>O195*H195</f>
        <v>0</v>
      </c>
      <c r="Q195" s="228">
        <v>0.67488999999999999</v>
      </c>
      <c r="R195" s="228">
        <f>Q195*H195</f>
        <v>8.3436650700000001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161</v>
      </c>
      <c r="AT195" s="230" t="s">
        <v>156</v>
      </c>
      <c r="AU195" s="230" t="s">
        <v>88</v>
      </c>
      <c r="AY195" s="18" t="s">
        <v>154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86</v>
      </c>
      <c r="BK195" s="231">
        <f>ROUND(I195*H195,2)</f>
        <v>0</v>
      </c>
      <c r="BL195" s="18" t="s">
        <v>161</v>
      </c>
      <c r="BM195" s="230" t="s">
        <v>262</v>
      </c>
    </row>
    <row r="196" s="14" customFormat="1">
      <c r="A196" s="14"/>
      <c r="B196" s="243"/>
      <c r="C196" s="244"/>
      <c r="D196" s="234" t="s">
        <v>163</v>
      </c>
      <c r="E196" s="245" t="s">
        <v>1</v>
      </c>
      <c r="F196" s="246" t="s">
        <v>263</v>
      </c>
      <c r="G196" s="244"/>
      <c r="H196" s="247">
        <v>12.025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163</v>
      </c>
      <c r="AU196" s="253" t="s">
        <v>88</v>
      </c>
      <c r="AV196" s="14" t="s">
        <v>88</v>
      </c>
      <c r="AW196" s="14" t="s">
        <v>32</v>
      </c>
      <c r="AX196" s="14" t="s">
        <v>78</v>
      </c>
      <c r="AY196" s="253" t="s">
        <v>154</v>
      </c>
    </row>
    <row r="197" s="14" customFormat="1">
      <c r="A197" s="14"/>
      <c r="B197" s="243"/>
      <c r="C197" s="244"/>
      <c r="D197" s="234" t="s">
        <v>163</v>
      </c>
      <c r="E197" s="245" t="s">
        <v>1</v>
      </c>
      <c r="F197" s="246" t="s">
        <v>264</v>
      </c>
      <c r="G197" s="244"/>
      <c r="H197" s="247">
        <v>0.33800000000000002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88</v>
      </c>
      <c r="AV197" s="14" t="s">
        <v>88</v>
      </c>
      <c r="AW197" s="14" t="s">
        <v>32</v>
      </c>
      <c r="AX197" s="14" t="s">
        <v>78</v>
      </c>
      <c r="AY197" s="253" t="s">
        <v>154</v>
      </c>
    </row>
    <row r="198" s="15" customFormat="1">
      <c r="A198" s="15"/>
      <c r="B198" s="254"/>
      <c r="C198" s="255"/>
      <c r="D198" s="234" t="s">
        <v>163</v>
      </c>
      <c r="E198" s="256" t="s">
        <v>1</v>
      </c>
      <c r="F198" s="257" t="s">
        <v>166</v>
      </c>
      <c r="G198" s="255"/>
      <c r="H198" s="258">
        <v>12.363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163</v>
      </c>
      <c r="AU198" s="264" t="s">
        <v>88</v>
      </c>
      <c r="AV198" s="15" t="s">
        <v>161</v>
      </c>
      <c r="AW198" s="15" t="s">
        <v>32</v>
      </c>
      <c r="AX198" s="15" t="s">
        <v>86</v>
      </c>
      <c r="AY198" s="264" t="s">
        <v>154</v>
      </c>
    </row>
    <row r="199" s="2" customFormat="1" ht="24.15" customHeight="1">
      <c r="A199" s="39"/>
      <c r="B199" s="40"/>
      <c r="C199" s="219" t="s">
        <v>7</v>
      </c>
      <c r="D199" s="219" t="s">
        <v>156</v>
      </c>
      <c r="E199" s="220" t="s">
        <v>265</v>
      </c>
      <c r="F199" s="221" t="s">
        <v>266</v>
      </c>
      <c r="G199" s="222" t="s">
        <v>212</v>
      </c>
      <c r="H199" s="223">
        <v>0.14799999999999999</v>
      </c>
      <c r="I199" s="224"/>
      <c r="J199" s="225">
        <f>ROUND(I199*H199,2)</f>
        <v>0</v>
      </c>
      <c r="K199" s="221" t="s">
        <v>160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1.0593999999999999</v>
      </c>
      <c r="R199" s="228">
        <f>Q199*H199</f>
        <v>0.15679119999999996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161</v>
      </c>
      <c r="AT199" s="230" t="s">
        <v>156</v>
      </c>
      <c r="AU199" s="230" t="s">
        <v>88</v>
      </c>
      <c r="AY199" s="18" t="s">
        <v>154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161</v>
      </c>
      <c r="BM199" s="230" t="s">
        <v>267</v>
      </c>
    </row>
    <row r="200" s="14" customFormat="1">
      <c r="A200" s="14"/>
      <c r="B200" s="243"/>
      <c r="C200" s="244"/>
      <c r="D200" s="234" t="s">
        <v>163</v>
      </c>
      <c r="E200" s="245" t="s">
        <v>1</v>
      </c>
      <c r="F200" s="246" t="s">
        <v>268</v>
      </c>
      <c r="G200" s="244"/>
      <c r="H200" s="247">
        <v>0.14799999999999999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163</v>
      </c>
      <c r="AU200" s="253" t="s">
        <v>88</v>
      </c>
      <c r="AV200" s="14" t="s">
        <v>88</v>
      </c>
      <c r="AW200" s="14" t="s">
        <v>32</v>
      </c>
      <c r="AX200" s="14" t="s">
        <v>78</v>
      </c>
      <c r="AY200" s="253" t="s">
        <v>154</v>
      </c>
    </row>
    <row r="201" s="15" customFormat="1">
      <c r="A201" s="15"/>
      <c r="B201" s="254"/>
      <c r="C201" s="255"/>
      <c r="D201" s="234" t="s">
        <v>163</v>
      </c>
      <c r="E201" s="256" t="s">
        <v>1</v>
      </c>
      <c r="F201" s="257" t="s">
        <v>166</v>
      </c>
      <c r="G201" s="255"/>
      <c r="H201" s="258">
        <v>0.14799999999999999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163</v>
      </c>
      <c r="AU201" s="264" t="s">
        <v>88</v>
      </c>
      <c r="AV201" s="15" t="s">
        <v>161</v>
      </c>
      <c r="AW201" s="15" t="s">
        <v>32</v>
      </c>
      <c r="AX201" s="15" t="s">
        <v>86</v>
      </c>
      <c r="AY201" s="264" t="s">
        <v>154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172</v>
      </c>
      <c r="F202" s="217" t="s">
        <v>269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SUM(P203:P275)</f>
        <v>0</v>
      </c>
      <c r="Q202" s="211"/>
      <c r="R202" s="212">
        <f>SUM(R203:R275)</f>
        <v>80.225885910000002</v>
      </c>
      <c r="S202" s="211"/>
      <c r="T202" s="213">
        <f>SUM(T203:T275)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86</v>
      </c>
      <c r="AT202" s="215" t="s">
        <v>77</v>
      </c>
      <c r="AU202" s="215" t="s">
        <v>86</v>
      </c>
      <c r="AY202" s="214" t="s">
        <v>154</v>
      </c>
      <c r="BK202" s="216">
        <f>SUM(BK203:BK275)</f>
        <v>0</v>
      </c>
    </row>
    <row r="203" s="2" customFormat="1" ht="37.8" customHeight="1">
      <c r="A203" s="39"/>
      <c r="B203" s="40"/>
      <c r="C203" s="219" t="s">
        <v>270</v>
      </c>
      <c r="D203" s="219" t="s">
        <v>156</v>
      </c>
      <c r="E203" s="220" t="s">
        <v>271</v>
      </c>
      <c r="F203" s="221" t="s">
        <v>272</v>
      </c>
      <c r="G203" s="222" t="s">
        <v>159</v>
      </c>
      <c r="H203" s="223">
        <v>11.231999999999999</v>
      </c>
      <c r="I203" s="224"/>
      <c r="J203" s="225">
        <f>ROUND(I203*H203,2)</f>
        <v>0</v>
      </c>
      <c r="K203" s="221" t="s">
        <v>160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0.14574000000000001</v>
      </c>
      <c r="R203" s="228">
        <f>Q203*H203</f>
        <v>1.6369516799999999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161</v>
      </c>
      <c r="AT203" s="230" t="s">
        <v>156</v>
      </c>
      <c r="AU203" s="230" t="s">
        <v>88</v>
      </c>
      <c r="AY203" s="18" t="s">
        <v>154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161</v>
      </c>
      <c r="BM203" s="230" t="s">
        <v>273</v>
      </c>
    </row>
    <row r="204" s="13" customFormat="1">
      <c r="A204" s="13"/>
      <c r="B204" s="232"/>
      <c r="C204" s="233"/>
      <c r="D204" s="234" t="s">
        <v>163</v>
      </c>
      <c r="E204" s="235" t="s">
        <v>1</v>
      </c>
      <c r="F204" s="236" t="s">
        <v>274</v>
      </c>
      <c r="G204" s="233"/>
      <c r="H204" s="235" t="s">
        <v>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163</v>
      </c>
      <c r="AU204" s="242" t="s">
        <v>88</v>
      </c>
      <c r="AV204" s="13" t="s">
        <v>86</v>
      </c>
      <c r="AW204" s="13" t="s">
        <v>32</v>
      </c>
      <c r="AX204" s="13" t="s">
        <v>78</v>
      </c>
      <c r="AY204" s="242" t="s">
        <v>154</v>
      </c>
    </row>
    <row r="205" s="14" customFormat="1">
      <c r="A205" s="14"/>
      <c r="B205" s="243"/>
      <c r="C205" s="244"/>
      <c r="D205" s="234" t="s">
        <v>163</v>
      </c>
      <c r="E205" s="245" t="s">
        <v>1</v>
      </c>
      <c r="F205" s="246" t="s">
        <v>275</v>
      </c>
      <c r="G205" s="244"/>
      <c r="H205" s="247">
        <v>11.231999999999999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163</v>
      </c>
      <c r="AU205" s="253" t="s">
        <v>88</v>
      </c>
      <c r="AV205" s="14" t="s">
        <v>88</v>
      </c>
      <c r="AW205" s="14" t="s">
        <v>32</v>
      </c>
      <c r="AX205" s="14" t="s">
        <v>78</v>
      </c>
      <c r="AY205" s="253" t="s">
        <v>154</v>
      </c>
    </row>
    <row r="206" s="15" customFormat="1">
      <c r="A206" s="15"/>
      <c r="B206" s="254"/>
      <c r="C206" s="255"/>
      <c r="D206" s="234" t="s">
        <v>163</v>
      </c>
      <c r="E206" s="256" t="s">
        <v>1</v>
      </c>
      <c r="F206" s="257" t="s">
        <v>166</v>
      </c>
      <c r="G206" s="255"/>
      <c r="H206" s="258">
        <v>11.231999999999999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163</v>
      </c>
      <c r="AU206" s="264" t="s">
        <v>88</v>
      </c>
      <c r="AV206" s="15" t="s">
        <v>161</v>
      </c>
      <c r="AW206" s="15" t="s">
        <v>32</v>
      </c>
      <c r="AX206" s="15" t="s">
        <v>86</v>
      </c>
      <c r="AY206" s="264" t="s">
        <v>154</v>
      </c>
    </row>
    <row r="207" s="2" customFormat="1" ht="33" customHeight="1">
      <c r="A207" s="39"/>
      <c r="B207" s="40"/>
      <c r="C207" s="219" t="s">
        <v>276</v>
      </c>
      <c r="D207" s="219" t="s">
        <v>156</v>
      </c>
      <c r="E207" s="220" t="s">
        <v>277</v>
      </c>
      <c r="F207" s="221" t="s">
        <v>278</v>
      </c>
      <c r="G207" s="222" t="s">
        <v>159</v>
      </c>
      <c r="H207" s="223">
        <v>366.41500000000002</v>
      </c>
      <c r="I207" s="224"/>
      <c r="J207" s="225">
        <f>ROUND(I207*H207,2)</f>
        <v>0</v>
      </c>
      <c r="K207" s="221" t="s">
        <v>160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0.16811000000000001</v>
      </c>
      <c r="R207" s="228">
        <f>Q207*H207</f>
        <v>61.598025650000004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161</v>
      </c>
      <c r="AT207" s="230" t="s">
        <v>156</v>
      </c>
      <c r="AU207" s="230" t="s">
        <v>88</v>
      </c>
      <c r="AY207" s="18" t="s">
        <v>154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161</v>
      </c>
      <c r="BM207" s="230" t="s">
        <v>279</v>
      </c>
    </row>
    <row r="208" s="13" customFormat="1">
      <c r="A208" s="13"/>
      <c r="B208" s="232"/>
      <c r="C208" s="233"/>
      <c r="D208" s="234" t="s">
        <v>163</v>
      </c>
      <c r="E208" s="235" t="s">
        <v>1</v>
      </c>
      <c r="F208" s="236" t="s">
        <v>280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163</v>
      </c>
      <c r="AU208" s="242" t="s">
        <v>88</v>
      </c>
      <c r="AV208" s="13" t="s">
        <v>86</v>
      </c>
      <c r="AW208" s="13" t="s">
        <v>32</v>
      </c>
      <c r="AX208" s="13" t="s">
        <v>78</v>
      </c>
      <c r="AY208" s="242" t="s">
        <v>154</v>
      </c>
    </row>
    <row r="209" s="13" customFormat="1">
      <c r="A209" s="13"/>
      <c r="B209" s="232"/>
      <c r="C209" s="233"/>
      <c r="D209" s="234" t="s">
        <v>163</v>
      </c>
      <c r="E209" s="235" t="s">
        <v>1</v>
      </c>
      <c r="F209" s="236" t="s">
        <v>281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163</v>
      </c>
      <c r="AU209" s="242" t="s">
        <v>88</v>
      </c>
      <c r="AV209" s="13" t="s">
        <v>86</v>
      </c>
      <c r="AW209" s="13" t="s">
        <v>32</v>
      </c>
      <c r="AX209" s="13" t="s">
        <v>78</v>
      </c>
      <c r="AY209" s="242" t="s">
        <v>154</v>
      </c>
    </row>
    <row r="210" s="14" customFormat="1">
      <c r="A210" s="14"/>
      <c r="B210" s="243"/>
      <c r="C210" s="244"/>
      <c r="D210" s="234" t="s">
        <v>163</v>
      </c>
      <c r="E210" s="245" t="s">
        <v>1</v>
      </c>
      <c r="F210" s="246" t="s">
        <v>282</v>
      </c>
      <c r="G210" s="244"/>
      <c r="H210" s="247">
        <v>262.565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163</v>
      </c>
      <c r="AU210" s="253" t="s">
        <v>88</v>
      </c>
      <c r="AV210" s="14" t="s">
        <v>88</v>
      </c>
      <c r="AW210" s="14" t="s">
        <v>32</v>
      </c>
      <c r="AX210" s="14" t="s">
        <v>78</v>
      </c>
      <c r="AY210" s="253" t="s">
        <v>154</v>
      </c>
    </row>
    <row r="211" s="13" customFormat="1">
      <c r="A211" s="13"/>
      <c r="B211" s="232"/>
      <c r="C211" s="233"/>
      <c r="D211" s="234" t="s">
        <v>163</v>
      </c>
      <c r="E211" s="235" t="s">
        <v>1</v>
      </c>
      <c r="F211" s="236" t="s">
        <v>283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163</v>
      </c>
      <c r="AU211" s="242" t="s">
        <v>88</v>
      </c>
      <c r="AV211" s="13" t="s">
        <v>86</v>
      </c>
      <c r="AW211" s="13" t="s">
        <v>32</v>
      </c>
      <c r="AX211" s="13" t="s">
        <v>78</v>
      </c>
      <c r="AY211" s="242" t="s">
        <v>154</v>
      </c>
    </row>
    <row r="212" s="14" customFormat="1">
      <c r="A212" s="14"/>
      <c r="B212" s="243"/>
      <c r="C212" s="244"/>
      <c r="D212" s="234" t="s">
        <v>163</v>
      </c>
      <c r="E212" s="245" t="s">
        <v>1</v>
      </c>
      <c r="F212" s="246" t="s">
        <v>284</v>
      </c>
      <c r="G212" s="244"/>
      <c r="H212" s="247">
        <v>-1.5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163</v>
      </c>
      <c r="AU212" s="253" t="s">
        <v>88</v>
      </c>
      <c r="AV212" s="14" t="s">
        <v>88</v>
      </c>
      <c r="AW212" s="14" t="s">
        <v>32</v>
      </c>
      <c r="AX212" s="14" t="s">
        <v>78</v>
      </c>
      <c r="AY212" s="253" t="s">
        <v>154</v>
      </c>
    </row>
    <row r="213" s="14" customFormat="1">
      <c r="A213" s="14"/>
      <c r="B213" s="243"/>
      <c r="C213" s="244"/>
      <c r="D213" s="234" t="s">
        <v>163</v>
      </c>
      <c r="E213" s="245" t="s">
        <v>1</v>
      </c>
      <c r="F213" s="246" t="s">
        <v>285</v>
      </c>
      <c r="G213" s="244"/>
      <c r="H213" s="247">
        <v>-3.1499999999999999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88</v>
      </c>
      <c r="AV213" s="14" t="s">
        <v>88</v>
      </c>
      <c r="AW213" s="14" t="s">
        <v>32</v>
      </c>
      <c r="AX213" s="14" t="s">
        <v>78</v>
      </c>
      <c r="AY213" s="253" t="s">
        <v>154</v>
      </c>
    </row>
    <row r="214" s="14" customFormat="1">
      <c r="A214" s="14"/>
      <c r="B214" s="243"/>
      <c r="C214" s="244"/>
      <c r="D214" s="234" t="s">
        <v>163</v>
      </c>
      <c r="E214" s="245" t="s">
        <v>1</v>
      </c>
      <c r="F214" s="246" t="s">
        <v>286</v>
      </c>
      <c r="G214" s="244"/>
      <c r="H214" s="247">
        <v>-15.199999999999999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163</v>
      </c>
      <c r="AU214" s="253" t="s">
        <v>88</v>
      </c>
      <c r="AV214" s="14" t="s">
        <v>88</v>
      </c>
      <c r="AW214" s="14" t="s">
        <v>32</v>
      </c>
      <c r="AX214" s="14" t="s">
        <v>78</v>
      </c>
      <c r="AY214" s="253" t="s">
        <v>154</v>
      </c>
    </row>
    <row r="215" s="14" customFormat="1">
      <c r="A215" s="14"/>
      <c r="B215" s="243"/>
      <c r="C215" s="244"/>
      <c r="D215" s="234" t="s">
        <v>163</v>
      </c>
      <c r="E215" s="245" t="s">
        <v>1</v>
      </c>
      <c r="F215" s="246" t="s">
        <v>287</v>
      </c>
      <c r="G215" s="244"/>
      <c r="H215" s="247">
        <v>-3.2999999999999998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163</v>
      </c>
      <c r="AU215" s="253" t="s">
        <v>88</v>
      </c>
      <c r="AV215" s="14" t="s">
        <v>88</v>
      </c>
      <c r="AW215" s="14" t="s">
        <v>32</v>
      </c>
      <c r="AX215" s="14" t="s">
        <v>78</v>
      </c>
      <c r="AY215" s="253" t="s">
        <v>154</v>
      </c>
    </row>
    <row r="216" s="14" customFormat="1">
      <c r="A216" s="14"/>
      <c r="B216" s="243"/>
      <c r="C216" s="244"/>
      <c r="D216" s="234" t="s">
        <v>163</v>
      </c>
      <c r="E216" s="245" t="s">
        <v>1</v>
      </c>
      <c r="F216" s="246" t="s">
        <v>288</v>
      </c>
      <c r="G216" s="244"/>
      <c r="H216" s="247">
        <v>-2.3100000000000001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163</v>
      </c>
      <c r="AU216" s="253" t="s">
        <v>88</v>
      </c>
      <c r="AV216" s="14" t="s">
        <v>88</v>
      </c>
      <c r="AW216" s="14" t="s">
        <v>32</v>
      </c>
      <c r="AX216" s="14" t="s">
        <v>78</v>
      </c>
      <c r="AY216" s="253" t="s">
        <v>154</v>
      </c>
    </row>
    <row r="217" s="14" customFormat="1">
      <c r="A217" s="14"/>
      <c r="B217" s="243"/>
      <c r="C217" s="244"/>
      <c r="D217" s="234" t="s">
        <v>163</v>
      </c>
      <c r="E217" s="245" t="s">
        <v>1</v>
      </c>
      <c r="F217" s="246" t="s">
        <v>289</v>
      </c>
      <c r="G217" s="244"/>
      <c r="H217" s="247">
        <v>-2.6400000000000001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88</v>
      </c>
      <c r="AV217" s="14" t="s">
        <v>88</v>
      </c>
      <c r="AW217" s="14" t="s">
        <v>32</v>
      </c>
      <c r="AX217" s="14" t="s">
        <v>78</v>
      </c>
      <c r="AY217" s="253" t="s">
        <v>154</v>
      </c>
    </row>
    <row r="218" s="14" customFormat="1">
      <c r="A218" s="14"/>
      <c r="B218" s="243"/>
      <c r="C218" s="244"/>
      <c r="D218" s="234" t="s">
        <v>163</v>
      </c>
      <c r="E218" s="245" t="s">
        <v>1</v>
      </c>
      <c r="F218" s="246" t="s">
        <v>290</v>
      </c>
      <c r="G218" s="244"/>
      <c r="H218" s="247">
        <v>-4.2000000000000002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88</v>
      </c>
      <c r="AV218" s="14" t="s">
        <v>88</v>
      </c>
      <c r="AW218" s="14" t="s">
        <v>32</v>
      </c>
      <c r="AX218" s="14" t="s">
        <v>78</v>
      </c>
      <c r="AY218" s="253" t="s">
        <v>154</v>
      </c>
    </row>
    <row r="219" s="16" customFormat="1">
      <c r="A219" s="16"/>
      <c r="B219" s="265"/>
      <c r="C219" s="266"/>
      <c r="D219" s="234" t="s">
        <v>163</v>
      </c>
      <c r="E219" s="267" t="s">
        <v>1</v>
      </c>
      <c r="F219" s="268" t="s">
        <v>291</v>
      </c>
      <c r="G219" s="266"/>
      <c r="H219" s="269">
        <v>230.26500000000004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5" t="s">
        <v>163</v>
      </c>
      <c r="AU219" s="275" t="s">
        <v>88</v>
      </c>
      <c r="AV219" s="16" t="s">
        <v>172</v>
      </c>
      <c r="AW219" s="16" t="s">
        <v>32</v>
      </c>
      <c r="AX219" s="16" t="s">
        <v>78</v>
      </c>
      <c r="AY219" s="275" t="s">
        <v>154</v>
      </c>
    </row>
    <row r="220" s="13" customFormat="1">
      <c r="A220" s="13"/>
      <c r="B220" s="232"/>
      <c r="C220" s="233"/>
      <c r="D220" s="234" t="s">
        <v>163</v>
      </c>
      <c r="E220" s="235" t="s">
        <v>1</v>
      </c>
      <c r="F220" s="236" t="s">
        <v>292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163</v>
      </c>
      <c r="AU220" s="242" t="s">
        <v>88</v>
      </c>
      <c r="AV220" s="13" t="s">
        <v>86</v>
      </c>
      <c r="AW220" s="13" t="s">
        <v>32</v>
      </c>
      <c r="AX220" s="13" t="s">
        <v>78</v>
      </c>
      <c r="AY220" s="242" t="s">
        <v>154</v>
      </c>
    </row>
    <row r="221" s="14" customFormat="1">
      <c r="A221" s="14"/>
      <c r="B221" s="243"/>
      <c r="C221" s="244"/>
      <c r="D221" s="234" t="s">
        <v>163</v>
      </c>
      <c r="E221" s="245" t="s">
        <v>1</v>
      </c>
      <c r="F221" s="246" t="s">
        <v>293</v>
      </c>
      <c r="G221" s="244"/>
      <c r="H221" s="247">
        <v>166.41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88</v>
      </c>
      <c r="AV221" s="14" t="s">
        <v>88</v>
      </c>
      <c r="AW221" s="14" t="s">
        <v>32</v>
      </c>
      <c r="AX221" s="14" t="s">
        <v>78</v>
      </c>
      <c r="AY221" s="253" t="s">
        <v>154</v>
      </c>
    </row>
    <row r="222" s="13" customFormat="1">
      <c r="A222" s="13"/>
      <c r="B222" s="232"/>
      <c r="C222" s="233"/>
      <c r="D222" s="234" t="s">
        <v>163</v>
      </c>
      <c r="E222" s="235" t="s">
        <v>1</v>
      </c>
      <c r="F222" s="236" t="s">
        <v>283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163</v>
      </c>
      <c r="AU222" s="242" t="s">
        <v>88</v>
      </c>
      <c r="AV222" s="13" t="s">
        <v>86</v>
      </c>
      <c r="AW222" s="13" t="s">
        <v>32</v>
      </c>
      <c r="AX222" s="13" t="s">
        <v>78</v>
      </c>
      <c r="AY222" s="242" t="s">
        <v>154</v>
      </c>
    </row>
    <row r="223" s="14" customFormat="1">
      <c r="A223" s="14"/>
      <c r="B223" s="243"/>
      <c r="C223" s="244"/>
      <c r="D223" s="234" t="s">
        <v>163</v>
      </c>
      <c r="E223" s="245" t="s">
        <v>1</v>
      </c>
      <c r="F223" s="246" t="s">
        <v>294</v>
      </c>
      <c r="G223" s="244"/>
      <c r="H223" s="247">
        <v>-12.375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163</v>
      </c>
      <c r="AU223" s="253" t="s">
        <v>88</v>
      </c>
      <c r="AV223" s="14" t="s">
        <v>88</v>
      </c>
      <c r="AW223" s="14" t="s">
        <v>32</v>
      </c>
      <c r="AX223" s="14" t="s">
        <v>78</v>
      </c>
      <c r="AY223" s="253" t="s">
        <v>154</v>
      </c>
    </row>
    <row r="224" s="14" customFormat="1">
      <c r="A224" s="14"/>
      <c r="B224" s="243"/>
      <c r="C224" s="244"/>
      <c r="D224" s="234" t="s">
        <v>163</v>
      </c>
      <c r="E224" s="245" t="s">
        <v>1</v>
      </c>
      <c r="F224" s="246" t="s">
        <v>295</v>
      </c>
      <c r="G224" s="244"/>
      <c r="H224" s="247">
        <v>-1.3200000000000001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163</v>
      </c>
      <c r="AU224" s="253" t="s">
        <v>88</v>
      </c>
      <c r="AV224" s="14" t="s">
        <v>88</v>
      </c>
      <c r="AW224" s="14" t="s">
        <v>32</v>
      </c>
      <c r="AX224" s="14" t="s">
        <v>78</v>
      </c>
      <c r="AY224" s="253" t="s">
        <v>154</v>
      </c>
    </row>
    <row r="225" s="14" customFormat="1">
      <c r="A225" s="14"/>
      <c r="B225" s="243"/>
      <c r="C225" s="244"/>
      <c r="D225" s="234" t="s">
        <v>163</v>
      </c>
      <c r="E225" s="245" t="s">
        <v>1</v>
      </c>
      <c r="F225" s="246" t="s">
        <v>296</v>
      </c>
      <c r="G225" s="244"/>
      <c r="H225" s="247">
        <v>-3.8399999999999999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88</v>
      </c>
      <c r="AV225" s="14" t="s">
        <v>88</v>
      </c>
      <c r="AW225" s="14" t="s">
        <v>32</v>
      </c>
      <c r="AX225" s="14" t="s">
        <v>78</v>
      </c>
      <c r="AY225" s="253" t="s">
        <v>154</v>
      </c>
    </row>
    <row r="226" s="14" customFormat="1">
      <c r="A226" s="14"/>
      <c r="B226" s="243"/>
      <c r="C226" s="244"/>
      <c r="D226" s="234" t="s">
        <v>163</v>
      </c>
      <c r="E226" s="245" t="s">
        <v>1</v>
      </c>
      <c r="F226" s="246" t="s">
        <v>287</v>
      </c>
      <c r="G226" s="244"/>
      <c r="H226" s="247">
        <v>-3.2999999999999998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88</v>
      </c>
      <c r="AV226" s="14" t="s">
        <v>88</v>
      </c>
      <c r="AW226" s="14" t="s">
        <v>32</v>
      </c>
      <c r="AX226" s="14" t="s">
        <v>78</v>
      </c>
      <c r="AY226" s="253" t="s">
        <v>154</v>
      </c>
    </row>
    <row r="227" s="14" customFormat="1">
      <c r="A227" s="14"/>
      <c r="B227" s="243"/>
      <c r="C227" s="244"/>
      <c r="D227" s="234" t="s">
        <v>163</v>
      </c>
      <c r="E227" s="245" t="s">
        <v>1</v>
      </c>
      <c r="F227" s="246" t="s">
        <v>297</v>
      </c>
      <c r="G227" s="244"/>
      <c r="H227" s="247">
        <v>-2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163</v>
      </c>
      <c r="AU227" s="253" t="s">
        <v>88</v>
      </c>
      <c r="AV227" s="14" t="s">
        <v>88</v>
      </c>
      <c r="AW227" s="14" t="s">
        <v>32</v>
      </c>
      <c r="AX227" s="14" t="s">
        <v>78</v>
      </c>
      <c r="AY227" s="253" t="s">
        <v>154</v>
      </c>
    </row>
    <row r="228" s="14" customFormat="1">
      <c r="A228" s="14"/>
      <c r="B228" s="243"/>
      <c r="C228" s="244"/>
      <c r="D228" s="234" t="s">
        <v>163</v>
      </c>
      <c r="E228" s="245" t="s">
        <v>1</v>
      </c>
      <c r="F228" s="246" t="s">
        <v>298</v>
      </c>
      <c r="G228" s="244"/>
      <c r="H228" s="247">
        <v>-7.4249999999999998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163</v>
      </c>
      <c r="AU228" s="253" t="s">
        <v>88</v>
      </c>
      <c r="AV228" s="14" t="s">
        <v>88</v>
      </c>
      <c r="AW228" s="14" t="s">
        <v>32</v>
      </c>
      <c r="AX228" s="14" t="s">
        <v>78</v>
      </c>
      <c r="AY228" s="253" t="s">
        <v>154</v>
      </c>
    </row>
    <row r="229" s="16" customFormat="1">
      <c r="A229" s="16"/>
      <c r="B229" s="265"/>
      <c r="C229" s="266"/>
      <c r="D229" s="234" t="s">
        <v>163</v>
      </c>
      <c r="E229" s="267" t="s">
        <v>1</v>
      </c>
      <c r="F229" s="268" t="s">
        <v>291</v>
      </c>
      <c r="G229" s="266"/>
      <c r="H229" s="269">
        <v>136.14999999999998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75" t="s">
        <v>163</v>
      </c>
      <c r="AU229" s="275" t="s">
        <v>88</v>
      </c>
      <c r="AV229" s="16" t="s">
        <v>172</v>
      </c>
      <c r="AW229" s="16" t="s">
        <v>32</v>
      </c>
      <c r="AX229" s="16" t="s">
        <v>78</v>
      </c>
      <c r="AY229" s="275" t="s">
        <v>154</v>
      </c>
    </row>
    <row r="230" s="15" customFormat="1">
      <c r="A230" s="15"/>
      <c r="B230" s="254"/>
      <c r="C230" s="255"/>
      <c r="D230" s="234" t="s">
        <v>163</v>
      </c>
      <c r="E230" s="256" t="s">
        <v>1</v>
      </c>
      <c r="F230" s="257" t="s">
        <v>166</v>
      </c>
      <c r="G230" s="255"/>
      <c r="H230" s="258">
        <v>366.41500000000008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163</v>
      </c>
      <c r="AU230" s="264" t="s">
        <v>88</v>
      </c>
      <c r="AV230" s="15" t="s">
        <v>161</v>
      </c>
      <c r="AW230" s="15" t="s">
        <v>32</v>
      </c>
      <c r="AX230" s="15" t="s">
        <v>86</v>
      </c>
      <c r="AY230" s="264" t="s">
        <v>154</v>
      </c>
    </row>
    <row r="231" s="2" customFormat="1" ht="24.15" customHeight="1">
      <c r="A231" s="39"/>
      <c r="B231" s="40"/>
      <c r="C231" s="219" t="s">
        <v>299</v>
      </c>
      <c r="D231" s="219" t="s">
        <v>156</v>
      </c>
      <c r="E231" s="220" t="s">
        <v>300</v>
      </c>
      <c r="F231" s="221" t="s">
        <v>301</v>
      </c>
      <c r="G231" s="222" t="s">
        <v>159</v>
      </c>
      <c r="H231" s="223">
        <v>5.6699999999999999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0.23291999999999999</v>
      </c>
      <c r="R231" s="228">
        <f>Q231*H231</f>
        <v>1.3206563999999998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161</v>
      </c>
      <c r="AT231" s="230" t="s">
        <v>156</v>
      </c>
      <c r="AU231" s="230" t="s">
        <v>88</v>
      </c>
      <c r="AY231" s="18" t="s">
        <v>154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161</v>
      </c>
      <c r="BM231" s="230" t="s">
        <v>302</v>
      </c>
    </row>
    <row r="232" s="14" customFormat="1">
      <c r="A232" s="14"/>
      <c r="B232" s="243"/>
      <c r="C232" s="244"/>
      <c r="D232" s="234" t="s">
        <v>163</v>
      </c>
      <c r="E232" s="245" t="s">
        <v>1</v>
      </c>
      <c r="F232" s="246" t="s">
        <v>303</v>
      </c>
      <c r="G232" s="244"/>
      <c r="H232" s="247">
        <v>5.6699999999999999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88</v>
      </c>
      <c r="AV232" s="14" t="s">
        <v>88</v>
      </c>
      <c r="AW232" s="14" t="s">
        <v>32</v>
      </c>
      <c r="AX232" s="14" t="s">
        <v>78</v>
      </c>
      <c r="AY232" s="253" t="s">
        <v>154</v>
      </c>
    </row>
    <row r="233" s="15" customFormat="1">
      <c r="A233" s="15"/>
      <c r="B233" s="254"/>
      <c r="C233" s="255"/>
      <c r="D233" s="234" t="s">
        <v>163</v>
      </c>
      <c r="E233" s="256" t="s">
        <v>1</v>
      </c>
      <c r="F233" s="257" t="s">
        <v>166</v>
      </c>
      <c r="G233" s="255"/>
      <c r="H233" s="258">
        <v>5.6699999999999999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163</v>
      </c>
      <c r="AU233" s="264" t="s">
        <v>88</v>
      </c>
      <c r="AV233" s="15" t="s">
        <v>161</v>
      </c>
      <c r="AW233" s="15" t="s">
        <v>32</v>
      </c>
      <c r="AX233" s="15" t="s">
        <v>86</v>
      </c>
      <c r="AY233" s="264" t="s">
        <v>154</v>
      </c>
    </row>
    <row r="234" s="2" customFormat="1" ht="33" customHeight="1">
      <c r="A234" s="39"/>
      <c r="B234" s="40"/>
      <c r="C234" s="219" t="s">
        <v>304</v>
      </c>
      <c r="D234" s="219" t="s">
        <v>156</v>
      </c>
      <c r="E234" s="220" t="s">
        <v>305</v>
      </c>
      <c r="F234" s="221" t="s">
        <v>306</v>
      </c>
      <c r="G234" s="222" t="s">
        <v>307</v>
      </c>
      <c r="H234" s="223">
        <v>4</v>
      </c>
      <c r="I234" s="224"/>
      <c r="J234" s="225">
        <f>ROUND(I234*H234,2)</f>
        <v>0</v>
      </c>
      <c r="K234" s="221" t="s">
        <v>160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0.026280000000000001</v>
      </c>
      <c r="R234" s="228">
        <f>Q234*H234</f>
        <v>0.10512000000000001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161</v>
      </c>
      <c r="AT234" s="230" t="s">
        <v>156</v>
      </c>
      <c r="AU234" s="230" t="s">
        <v>88</v>
      </c>
      <c r="AY234" s="18" t="s">
        <v>154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161</v>
      </c>
      <c r="BM234" s="230" t="s">
        <v>308</v>
      </c>
    </row>
    <row r="235" s="2" customFormat="1" ht="33" customHeight="1">
      <c r="A235" s="39"/>
      <c r="B235" s="40"/>
      <c r="C235" s="219" t="s">
        <v>309</v>
      </c>
      <c r="D235" s="219" t="s">
        <v>156</v>
      </c>
      <c r="E235" s="220" t="s">
        <v>310</v>
      </c>
      <c r="F235" s="221" t="s">
        <v>311</v>
      </c>
      <c r="G235" s="222" t="s">
        <v>307</v>
      </c>
      <c r="H235" s="223">
        <v>4</v>
      </c>
      <c r="I235" s="224"/>
      <c r="J235" s="225">
        <f>ROUND(I235*H235,2)</f>
        <v>0</v>
      </c>
      <c r="K235" s="221" t="s">
        <v>160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0.033279999999999997</v>
      </c>
      <c r="R235" s="228">
        <f>Q235*H235</f>
        <v>0.13311999999999999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161</v>
      </c>
      <c r="AT235" s="230" t="s">
        <v>156</v>
      </c>
      <c r="AU235" s="230" t="s">
        <v>88</v>
      </c>
      <c r="AY235" s="18" t="s">
        <v>154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86</v>
      </c>
      <c r="BK235" s="231">
        <f>ROUND(I235*H235,2)</f>
        <v>0</v>
      </c>
      <c r="BL235" s="18" t="s">
        <v>161</v>
      </c>
      <c r="BM235" s="230" t="s">
        <v>312</v>
      </c>
    </row>
    <row r="236" s="2" customFormat="1" ht="33" customHeight="1">
      <c r="A236" s="39"/>
      <c r="B236" s="40"/>
      <c r="C236" s="219" t="s">
        <v>313</v>
      </c>
      <c r="D236" s="219" t="s">
        <v>156</v>
      </c>
      <c r="E236" s="220" t="s">
        <v>314</v>
      </c>
      <c r="F236" s="221" t="s">
        <v>315</v>
      </c>
      <c r="G236" s="222" t="s">
        <v>307</v>
      </c>
      <c r="H236" s="223">
        <v>9</v>
      </c>
      <c r="I236" s="224"/>
      <c r="J236" s="225">
        <f>ROUND(I236*H236,2)</f>
        <v>0</v>
      </c>
      <c r="K236" s="221" t="s">
        <v>160</v>
      </c>
      <c r="L236" s="45"/>
      <c r="M236" s="226" t="s">
        <v>1</v>
      </c>
      <c r="N236" s="227" t="s">
        <v>43</v>
      </c>
      <c r="O236" s="92"/>
      <c r="P236" s="228">
        <f>O236*H236</f>
        <v>0</v>
      </c>
      <c r="Q236" s="228">
        <v>0.032349999999999997</v>
      </c>
      <c r="R236" s="228">
        <f>Q236*H236</f>
        <v>0.29114999999999996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161</v>
      </c>
      <c r="AT236" s="230" t="s">
        <v>156</v>
      </c>
      <c r="AU236" s="230" t="s">
        <v>88</v>
      </c>
      <c r="AY236" s="18" t="s">
        <v>154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86</v>
      </c>
      <c r="BK236" s="231">
        <f>ROUND(I236*H236,2)</f>
        <v>0</v>
      </c>
      <c r="BL236" s="18" t="s">
        <v>161</v>
      </c>
      <c r="BM236" s="230" t="s">
        <v>316</v>
      </c>
    </row>
    <row r="237" s="2" customFormat="1" ht="33" customHeight="1">
      <c r="A237" s="39"/>
      <c r="B237" s="40"/>
      <c r="C237" s="219" t="s">
        <v>317</v>
      </c>
      <c r="D237" s="219" t="s">
        <v>156</v>
      </c>
      <c r="E237" s="220" t="s">
        <v>318</v>
      </c>
      <c r="F237" s="221" t="s">
        <v>319</v>
      </c>
      <c r="G237" s="222" t="s">
        <v>307</v>
      </c>
      <c r="H237" s="223">
        <v>8</v>
      </c>
      <c r="I237" s="224"/>
      <c r="J237" s="225">
        <f>ROUND(I237*H237,2)</f>
        <v>0</v>
      </c>
      <c r="K237" s="221" t="s">
        <v>160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0.052630000000000003</v>
      </c>
      <c r="R237" s="228">
        <f>Q237*H237</f>
        <v>0.42104000000000003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161</v>
      </c>
      <c r="AT237" s="230" t="s">
        <v>156</v>
      </c>
      <c r="AU237" s="230" t="s">
        <v>88</v>
      </c>
      <c r="AY237" s="18" t="s">
        <v>154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161</v>
      </c>
      <c r="BM237" s="230" t="s">
        <v>320</v>
      </c>
    </row>
    <row r="238" s="2" customFormat="1" ht="24.15" customHeight="1">
      <c r="A238" s="39"/>
      <c r="B238" s="40"/>
      <c r="C238" s="219" t="s">
        <v>321</v>
      </c>
      <c r="D238" s="219" t="s">
        <v>156</v>
      </c>
      <c r="E238" s="220" t="s">
        <v>322</v>
      </c>
      <c r="F238" s="221" t="s">
        <v>323</v>
      </c>
      <c r="G238" s="222" t="s">
        <v>307</v>
      </c>
      <c r="H238" s="223">
        <v>5</v>
      </c>
      <c r="I238" s="224"/>
      <c r="J238" s="225">
        <f>ROUND(I238*H238,2)</f>
        <v>0</v>
      </c>
      <c r="K238" s="221" t="s">
        <v>160</v>
      </c>
      <c r="L238" s="45"/>
      <c r="M238" s="226" t="s">
        <v>1</v>
      </c>
      <c r="N238" s="227" t="s">
        <v>43</v>
      </c>
      <c r="O238" s="92"/>
      <c r="P238" s="228">
        <f>O238*H238</f>
        <v>0</v>
      </c>
      <c r="Q238" s="228">
        <v>0.094310000000000005</v>
      </c>
      <c r="R238" s="228">
        <f>Q238*H238</f>
        <v>0.47155000000000002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161</v>
      </c>
      <c r="AT238" s="230" t="s">
        <v>156</v>
      </c>
      <c r="AU238" s="230" t="s">
        <v>88</v>
      </c>
      <c r="AY238" s="18" t="s">
        <v>154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86</v>
      </c>
      <c r="BK238" s="231">
        <f>ROUND(I238*H238,2)</f>
        <v>0</v>
      </c>
      <c r="BL238" s="18" t="s">
        <v>161</v>
      </c>
      <c r="BM238" s="230" t="s">
        <v>324</v>
      </c>
    </row>
    <row r="239" s="2" customFormat="1" ht="24.15" customHeight="1">
      <c r="A239" s="39"/>
      <c r="B239" s="40"/>
      <c r="C239" s="219" t="s">
        <v>325</v>
      </c>
      <c r="D239" s="219" t="s">
        <v>156</v>
      </c>
      <c r="E239" s="220" t="s">
        <v>326</v>
      </c>
      <c r="F239" s="221" t="s">
        <v>327</v>
      </c>
      <c r="G239" s="222" t="s">
        <v>307</v>
      </c>
      <c r="H239" s="223">
        <v>3</v>
      </c>
      <c r="I239" s="224"/>
      <c r="J239" s="225">
        <f>ROUND(I239*H239,2)</f>
        <v>0</v>
      </c>
      <c r="K239" s="221" t="s">
        <v>160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0.10931</v>
      </c>
      <c r="R239" s="228">
        <f>Q239*H239</f>
        <v>0.32793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161</v>
      </c>
      <c r="AT239" s="230" t="s">
        <v>156</v>
      </c>
      <c r="AU239" s="230" t="s">
        <v>88</v>
      </c>
      <c r="AY239" s="18" t="s">
        <v>154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161</v>
      </c>
      <c r="BM239" s="230" t="s">
        <v>328</v>
      </c>
    </row>
    <row r="240" s="2" customFormat="1" ht="24.15" customHeight="1">
      <c r="A240" s="39"/>
      <c r="B240" s="40"/>
      <c r="C240" s="219" t="s">
        <v>329</v>
      </c>
      <c r="D240" s="219" t="s">
        <v>156</v>
      </c>
      <c r="E240" s="220" t="s">
        <v>330</v>
      </c>
      <c r="F240" s="221" t="s">
        <v>331</v>
      </c>
      <c r="G240" s="222" t="s">
        <v>307</v>
      </c>
      <c r="H240" s="223">
        <v>11</v>
      </c>
      <c r="I240" s="224"/>
      <c r="J240" s="225">
        <f>ROUND(I240*H240,2)</f>
        <v>0</v>
      </c>
      <c r="K240" s="221" t="s">
        <v>160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0.12539</v>
      </c>
      <c r="R240" s="228">
        <f>Q240*H240</f>
        <v>1.3792900000000001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161</v>
      </c>
      <c r="AT240" s="230" t="s">
        <v>156</v>
      </c>
      <c r="AU240" s="230" t="s">
        <v>88</v>
      </c>
      <c r="AY240" s="18" t="s">
        <v>154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86</v>
      </c>
      <c r="BK240" s="231">
        <f>ROUND(I240*H240,2)</f>
        <v>0</v>
      </c>
      <c r="BL240" s="18" t="s">
        <v>161</v>
      </c>
      <c r="BM240" s="230" t="s">
        <v>332</v>
      </c>
    </row>
    <row r="241" s="2" customFormat="1" ht="24.15" customHeight="1">
      <c r="A241" s="39"/>
      <c r="B241" s="40"/>
      <c r="C241" s="219" t="s">
        <v>333</v>
      </c>
      <c r="D241" s="219" t="s">
        <v>156</v>
      </c>
      <c r="E241" s="220" t="s">
        <v>334</v>
      </c>
      <c r="F241" s="221" t="s">
        <v>335</v>
      </c>
      <c r="G241" s="222" t="s">
        <v>307</v>
      </c>
      <c r="H241" s="223">
        <v>1</v>
      </c>
      <c r="I241" s="224"/>
      <c r="J241" s="225">
        <f>ROUND(I241*H241,2)</f>
        <v>0</v>
      </c>
      <c r="K241" s="221" t="s">
        <v>160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0.14138999999999999</v>
      </c>
      <c r="R241" s="228">
        <f>Q241*H241</f>
        <v>0.14138999999999999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161</v>
      </c>
      <c r="AT241" s="230" t="s">
        <v>156</v>
      </c>
      <c r="AU241" s="230" t="s">
        <v>88</v>
      </c>
      <c r="AY241" s="18" t="s">
        <v>154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161</v>
      </c>
      <c r="BM241" s="230" t="s">
        <v>336</v>
      </c>
    </row>
    <row r="242" s="2" customFormat="1" ht="37.8" customHeight="1">
      <c r="A242" s="39"/>
      <c r="B242" s="40"/>
      <c r="C242" s="219" t="s">
        <v>337</v>
      </c>
      <c r="D242" s="219" t="s">
        <v>156</v>
      </c>
      <c r="E242" s="220" t="s">
        <v>338</v>
      </c>
      <c r="F242" s="221" t="s">
        <v>339</v>
      </c>
      <c r="G242" s="222" t="s">
        <v>212</v>
      </c>
      <c r="H242" s="223">
        <v>0.45900000000000002</v>
      </c>
      <c r="I242" s="224"/>
      <c r="J242" s="225">
        <f>ROUND(I242*H242,2)</f>
        <v>0</v>
      </c>
      <c r="K242" s="221" t="s">
        <v>160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0.017090000000000001</v>
      </c>
      <c r="R242" s="228">
        <f>Q242*H242</f>
        <v>0.0078443100000000002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161</v>
      </c>
      <c r="AT242" s="230" t="s">
        <v>156</v>
      </c>
      <c r="AU242" s="230" t="s">
        <v>88</v>
      </c>
      <c r="AY242" s="18" t="s">
        <v>154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86</v>
      </c>
      <c r="BK242" s="231">
        <f>ROUND(I242*H242,2)</f>
        <v>0</v>
      </c>
      <c r="BL242" s="18" t="s">
        <v>161</v>
      </c>
      <c r="BM242" s="230" t="s">
        <v>340</v>
      </c>
    </row>
    <row r="243" s="14" customFormat="1">
      <c r="A243" s="14"/>
      <c r="B243" s="243"/>
      <c r="C243" s="244"/>
      <c r="D243" s="234" t="s">
        <v>163</v>
      </c>
      <c r="E243" s="245" t="s">
        <v>1</v>
      </c>
      <c r="F243" s="246" t="s">
        <v>341</v>
      </c>
      <c r="G243" s="244"/>
      <c r="H243" s="247">
        <v>0.25700000000000001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163</v>
      </c>
      <c r="AU243" s="253" t="s">
        <v>88</v>
      </c>
      <c r="AV243" s="14" t="s">
        <v>88</v>
      </c>
      <c r="AW243" s="14" t="s">
        <v>32</v>
      </c>
      <c r="AX243" s="14" t="s">
        <v>78</v>
      </c>
      <c r="AY243" s="253" t="s">
        <v>154</v>
      </c>
    </row>
    <row r="244" s="14" customFormat="1">
      <c r="A244" s="14"/>
      <c r="B244" s="243"/>
      <c r="C244" s="244"/>
      <c r="D244" s="234" t="s">
        <v>163</v>
      </c>
      <c r="E244" s="245" t="s">
        <v>1</v>
      </c>
      <c r="F244" s="246" t="s">
        <v>342</v>
      </c>
      <c r="G244" s="244"/>
      <c r="H244" s="247">
        <v>0.20200000000000001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88</v>
      </c>
      <c r="AV244" s="14" t="s">
        <v>88</v>
      </c>
      <c r="AW244" s="14" t="s">
        <v>32</v>
      </c>
      <c r="AX244" s="14" t="s">
        <v>78</v>
      </c>
      <c r="AY244" s="253" t="s">
        <v>154</v>
      </c>
    </row>
    <row r="245" s="15" customFormat="1">
      <c r="A245" s="15"/>
      <c r="B245" s="254"/>
      <c r="C245" s="255"/>
      <c r="D245" s="234" t="s">
        <v>163</v>
      </c>
      <c r="E245" s="256" t="s">
        <v>1</v>
      </c>
      <c r="F245" s="257" t="s">
        <v>166</v>
      </c>
      <c r="G245" s="255"/>
      <c r="H245" s="258">
        <v>0.45900000000000002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163</v>
      </c>
      <c r="AU245" s="264" t="s">
        <v>88</v>
      </c>
      <c r="AV245" s="15" t="s">
        <v>161</v>
      </c>
      <c r="AW245" s="15" t="s">
        <v>32</v>
      </c>
      <c r="AX245" s="15" t="s">
        <v>86</v>
      </c>
      <c r="AY245" s="264" t="s">
        <v>154</v>
      </c>
    </row>
    <row r="246" s="2" customFormat="1" ht="24.15" customHeight="1">
      <c r="A246" s="39"/>
      <c r="B246" s="40"/>
      <c r="C246" s="276" t="s">
        <v>343</v>
      </c>
      <c r="D246" s="276" t="s">
        <v>344</v>
      </c>
      <c r="E246" s="277" t="s">
        <v>345</v>
      </c>
      <c r="F246" s="278" t="s">
        <v>346</v>
      </c>
      <c r="G246" s="279" t="s">
        <v>212</v>
      </c>
      <c r="H246" s="280">
        <v>0.28299999999999997</v>
      </c>
      <c r="I246" s="281"/>
      <c r="J246" s="282">
        <f>ROUND(I246*H246,2)</f>
        <v>0</v>
      </c>
      <c r="K246" s="278" t="s">
        <v>160</v>
      </c>
      <c r="L246" s="283"/>
      <c r="M246" s="284" t="s">
        <v>1</v>
      </c>
      <c r="N246" s="285" t="s">
        <v>43</v>
      </c>
      <c r="O246" s="92"/>
      <c r="P246" s="228">
        <f>O246*H246</f>
        <v>0</v>
      </c>
      <c r="Q246" s="228">
        <v>1</v>
      </c>
      <c r="R246" s="228">
        <f>Q246*H246</f>
        <v>0.28299999999999997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199</v>
      </c>
      <c r="AT246" s="230" t="s">
        <v>344</v>
      </c>
      <c r="AU246" s="230" t="s">
        <v>88</v>
      </c>
      <c r="AY246" s="18" t="s">
        <v>154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161</v>
      </c>
      <c r="BM246" s="230" t="s">
        <v>347</v>
      </c>
    </row>
    <row r="247" s="14" customFormat="1">
      <c r="A247" s="14"/>
      <c r="B247" s="243"/>
      <c r="C247" s="244"/>
      <c r="D247" s="234" t="s">
        <v>163</v>
      </c>
      <c r="E247" s="244"/>
      <c r="F247" s="246" t="s">
        <v>348</v>
      </c>
      <c r="G247" s="244"/>
      <c r="H247" s="247">
        <v>0.28299999999999997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163</v>
      </c>
      <c r="AU247" s="253" t="s">
        <v>88</v>
      </c>
      <c r="AV247" s="14" t="s">
        <v>88</v>
      </c>
      <c r="AW247" s="14" t="s">
        <v>4</v>
      </c>
      <c r="AX247" s="14" t="s">
        <v>86</v>
      </c>
      <c r="AY247" s="253" t="s">
        <v>154</v>
      </c>
    </row>
    <row r="248" s="2" customFormat="1" ht="24.15" customHeight="1">
      <c r="A248" s="39"/>
      <c r="B248" s="40"/>
      <c r="C248" s="276" t="s">
        <v>349</v>
      </c>
      <c r="D248" s="276" t="s">
        <v>344</v>
      </c>
      <c r="E248" s="277" t="s">
        <v>350</v>
      </c>
      <c r="F248" s="278" t="s">
        <v>351</v>
      </c>
      <c r="G248" s="279" t="s">
        <v>212</v>
      </c>
      <c r="H248" s="280">
        <v>0.222</v>
      </c>
      <c r="I248" s="281"/>
      <c r="J248" s="282">
        <f>ROUND(I248*H248,2)</f>
        <v>0</v>
      </c>
      <c r="K248" s="278" t="s">
        <v>160</v>
      </c>
      <c r="L248" s="283"/>
      <c r="M248" s="284" t="s">
        <v>1</v>
      </c>
      <c r="N248" s="285" t="s">
        <v>43</v>
      </c>
      <c r="O248" s="92"/>
      <c r="P248" s="228">
        <f>O248*H248</f>
        <v>0</v>
      </c>
      <c r="Q248" s="228">
        <v>1</v>
      </c>
      <c r="R248" s="228">
        <f>Q248*H248</f>
        <v>0.222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199</v>
      </c>
      <c r="AT248" s="230" t="s">
        <v>344</v>
      </c>
      <c r="AU248" s="230" t="s">
        <v>88</v>
      </c>
      <c r="AY248" s="18" t="s">
        <v>154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86</v>
      </c>
      <c r="BK248" s="231">
        <f>ROUND(I248*H248,2)</f>
        <v>0</v>
      </c>
      <c r="BL248" s="18" t="s">
        <v>161</v>
      </c>
      <c r="BM248" s="230" t="s">
        <v>352</v>
      </c>
    </row>
    <row r="249" s="14" customFormat="1">
      <c r="A249" s="14"/>
      <c r="B249" s="243"/>
      <c r="C249" s="244"/>
      <c r="D249" s="234" t="s">
        <v>163</v>
      </c>
      <c r="E249" s="244"/>
      <c r="F249" s="246" t="s">
        <v>353</v>
      </c>
      <c r="G249" s="244"/>
      <c r="H249" s="247">
        <v>0.222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163</v>
      </c>
      <c r="AU249" s="253" t="s">
        <v>88</v>
      </c>
      <c r="AV249" s="14" t="s">
        <v>88</v>
      </c>
      <c r="AW249" s="14" t="s">
        <v>4</v>
      </c>
      <c r="AX249" s="14" t="s">
        <v>86</v>
      </c>
      <c r="AY249" s="253" t="s">
        <v>154</v>
      </c>
    </row>
    <row r="250" s="2" customFormat="1" ht="24.15" customHeight="1">
      <c r="A250" s="39"/>
      <c r="B250" s="40"/>
      <c r="C250" s="219" t="s">
        <v>354</v>
      </c>
      <c r="D250" s="219" t="s">
        <v>156</v>
      </c>
      <c r="E250" s="220" t="s">
        <v>355</v>
      </c>
      <c r="F250" s="221" t="s">
        <v>356</v>
      </c>
      <c r="G250" s="222" t="s">
        <v>159</v>
      </c>
      <c r="H250" s="223">
        <v>19.562999999999999</v>
      </c>
      <c r="I250" s="224"/>
      <c r="J250" s="225">
        <f>ROUND(I250*H250,2)</f>
        <v>0</v>
      </c>
      <c r="K250" s="221" t="s">
        <v>160</v>
      </c>
      <c r="L250" s="45"/>
      <c r="M250" s="226" t="s">
        <v>1</v>
      </c>
      <c r="N250" s="227" t="s">
        <v>43</v>
      </c>
      <c r="O250" s="92"/>
      <c r="P250" s="228">
        <f>O250*H250</f>
        <v>0</v>
      </c>
      <c r="Q250" s="228">
        <v>0.058970000000000002</v>
      </c>
      <c r="R250" s="228">
        <f>Q250*H250</f>
        <v>1.1536301099999999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161</v>
      </c>
      <c r="AT250" s="230" t="s">
        <v>156</v>
      </c>
      <c r="AU250" s="230" t="s">
        <v>88</v>
      </c>
      <c r="AY250" s="18" t="s">
        <v>154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161</v>
      </c>
      <c r="BM250" s="230" t="s">
        <v>357</v>
      </c>
    </row>
    <row r="251" s="13" customFormat="1">
      <c r="A251" s="13"/>
      <c r="B251" s="232"/>
      <c r="C251" s="233"/>
      <c r="D251" s="234" t="s">
        <v>163</v>
      </c>
      <c r="E251" s="235" t="s">
        <v>1</v>
      </c>
      <c r="F251" s="236" t="s">
        <v>358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163</v>
      </c>
      <c r="AU251" s="242" t="s">
        <v>88</v>
      </c>
      <c r="AV251" s="13" t="s">
        <v>86</v>
      </c>
      <c r="AW251" s="13" t="s">
        <v>32</v>
      </c>
      <c r="AX251" s="13" t="s">
        <v>78</v>
      </c>
      <c r="AY251" s="242" t="s">
        <v>154</v>
      </c>
    </row>
    <row r="252" s="14" customFormat="1">
      <c r="A252" s="14"/>
      <c r="B252" s="243"/>
      <c r="C252" s="244"/>
      <c r="D252" s="234" t="s">
        <v>163</v>
      </c>
      <c r="E252" s="245" t="s">
        <v>1</v>
      </c>
      <c r="F252" s="246" t="s">
        <v>359</v>
      </c>
      <c r="G252" s="244"/>
      <c r="H252" s="247">
        <v>11.683999999999999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163</v>
      </c>
      <c r="AU252" s="253" t="s">
        <v>88</v>
      </c>
      <c r="AV252" s="14" t="s">
        <v>88</v>
      </c>
      <c r="AW252" s="14" t="s">
        <v>32</v>
      </c>
      <c r="AX252" s="14" t="s">
        <v>78</v>
      </c>
      <c r="AY252" s="253" t="s">
        <v>154</v>
      </c>
    </row>
    <row r="253" s="14" customFormat="1">
      <c r="A253" s="14"/>
      <c r="B253" s="243"/>
      <c r="C253" s="244"/>
      <c r="D253" s="234" t="s">
        <v>163</v>
      </c>
      <c r="E253" s="245" t="s">
        <v>1</v>
      </c>
      <c r="F253" s="246" t="s">
        <v>360</v>
      </c>
      <c r="G253" s="244"/>
      <c r="H253" s="247">
        <v>-1.379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163</v>
      </c>
      <c r="AU253" s="253" t="s">
        <v>88</v>
      </c>
      <c r="AV253" s="14" t="s">
        <v>88</v>
      </c>
      <c r="AW253" s="14" t="s">
        <v>32</v>
      </c>
      <c r="AX253" s="14" t="s">
        <v>78</v>
      </c>
      <c r="AY253" s="253" t="s">
        <v>154</v>
      </c>
    </row>
    <row r="254" s="13" customFormat="1">
      <c r="A254" s="13"/>
      <c r="B254" s="232"/>
      <c r="C254" s="233"/>
      <c r="D254" s="234" t="s">
        <v>163</v>
      </c>
      <c r="E254" s="235" t="s">
        <v>1</v>
      </c>
      <c r="F254" s="236" t="s">
        <v>361</v>
      </c>
      <c r="G254" s="233"/>
      <c r="H254" s="235" t="s">
        <v>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163</v>
      </c>
      <c r="AU254" s="242" t="s">
        <v>88</v>
      </c>
      <c r="AV254" s="13" t="s">
        <v>86</v>
      </c>
      <c r="AW254" s="13" t="s">
        <v>32</v>
      </c>
      <c r="AX254" s="13" t="s">
        <v>78</v>
      </c>
      <c r="AY254" s="242" t="s">
        <v>154</v>
      </c>
    </row>
    <row r="255" s="14" customFormat="1">
      <c r="A255" s="14"/>
      <c r="B255" s="243"/>
      <c r="C255" s="244"/>
      <c r="D255" s="234" t="s">
        <v>163</v>
      </c>
      <c r="E255" s="245" t="s">
        <v>1</v>
      </c>
      <c r="F255" s="246" t="s">
        <v>362</v>
      </c>
      <c r="G255" s="244"/>
      <c r="H255" s="247">
        <v>13.395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163</v>
      </c>
      <c r="AU255" s="253" t="s">
        <v>88</v>
      </c>
      <c r="AV255" s="14" t="s">
        <v>88</v>
      </c>
      <c r="AW255" s="14" t="s">
        <v>32</v>
      </c>
      <c r="AX255" s="14" t="s">
        <v>78</v>
      </c>
      <c r="AY255" s="253" t="s">
        <v>154</v>
      </c>
    </row>
    <row r="256" s="14" customFormat="1">
      <c r="A256" s="14"/>
      <c r="B256" s="243"/>
      <c r="C256" s="244"/>
      <c r="D256" s="234" t="s">
        <v>163</v>
      </c>
      <c r="E256" s="245" t="s">
        <v>1</v>
      </c>
      <c r="F256" s="246" t="s">
        <v>363</v>
      </c>
      <c r="G256" s="244"/>
      <c r="H256" s="247">
        <v>-4.1369999999999996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163</v>
      </c>
      <c r="AU256" s="253" t="s">
        <v>88</v>
      </c>
      <c r="AV256" s="14" t="s">
        <v>88</v>
      </c>
      <c r="AW256" s="14" t="s">
        <v>32</v>
      </c>
      <c r="AX256" s="14" t="s">
        <v>78</v>
      </c>
      <c r="AY256" s="253" t="s">
        <v>154</v>
      </c>
    </row>
    <row r="257" s="15" customFormat="1">
      <c r="A257" s="15"/>
      <c r="B257" s="254"/>
      <c r="C257" s="255"/>
      <c r="D257" s="234" t="s">
        <v>163</v>
      </c>
      <c r="E257" s="256" t="s">
        <v>1</v>
      </c>
      <c r="F257" s="257" t="s">
        <v>166</v>
      </c>
      <c r="G257" s="255"/>
      <c r="H257" s="258">
        <v>19.562999999999999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163</v>
      </c>
      <c r="AU257" s="264" t="s">
        <v>88</v>
      </c>
      <c r="AV257" s="15" t="s">
        <v>161</v>
      </c>
      <c r="AW257" s="15" t="s">
        <v>32</v>
      </c>
      <c r="AX257" s="15" t="s">
        <v>86</v>
      </c>
      <c r="AY257" s="264" t="s">
        <v>154</v>
      </c>
    </row>
    <row r="258" s="2" customFormat="1" ht="24.15" customHeight="1">
      <c r="A258" s="39"/>
      <c r="B258" s="40"/>
      <c r="C258" s="219" t="s">
        <v>364</v>
      </c>
      <c r="D258" s="219" t="s">
        <v>156</v>
      </c>
      <c r="E258" s="220" t="s">
        <v>365</v>
      </c>
      <c r="F258" s="221" t="s">
        <v>366</v>
      </c>
      <c r="G258" s="222" t="s">
        <v>159</v>
      </c>
      <c r="H258" s="223">
        <v>122.048</v>
      </c>
      <c r="I258" s="224"/>
      <c r="J258" s="225">
        <f>ROUND(I258*H258,2)</f>
        <v>0</v>
      </c>
      <c r="K258" s="221" t="s">
        <v>160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0.07571</v>
      </c>
      <c r="R258" s="228">
        <f>Q258*H258</f>
        <v>9.2402540799999997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161</v>
      </c>
      <c r="AT258" s="230" t="s">
        <v>156</v>
      </c>
      <c r="AU258" s="230" t="s">
        <v>88</v>
      </c>
      <c r="AY258" s="18" t="s">
        <v>154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161</v>
      </c>
      <c r="BM258" s="230" t="s">
        <v>367</v>
      </c>
    </row>
    <row r="259" s="13" customFormat="1">
      <c r="A259" s="13"/>
      <c r="B259" s="232"/>
      <c r="C259" s="233"/>
      <c r="D259" s="234" t="s">
        <v>163</v>
      </c>
      <c r="E259" s="235" t="s">
        <v>1</v>
      </c>
      <c r="F259" s="236" t="s">
        <v>368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163</v>
      </c>
      <c r="AU259" s="242" t="s">
        <v>88</v>
      </c>
      <c r="AV259" s="13" t="s">
        <v>86</v>
      </c>
      <c r="AW259" s="13" t="s">
        <v>32</v>
      </c>
      <c r="AX259" s="13" t="s">
        <v>78</v>
      </c>
      <c r="AY259" s="242" t="s">
        <v>154</v>
      </c>
    </row>
    <row r="260" s="14" customFormat="1">
      <c r="A260" s="14"/>
      <c r="B260" s="243"/>
      <c r="C260" s="244"/>
      <c r="D260" s="234" t="s">
        <v>163</v>
      </c>
      <c r="E260" s="245" t="s">
        <v>1</v>
      </c>
      <c r="F260" s="246" t="s">
        <v>369</v>
      </c>
      <c r="G260" s="244"/>
      <c r="H260" s="247">
        <v>14.596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163</v>
      </c>
      <c r="AU260" s="253" t="s">
        <v>88</v>
      </c>
      <c r="AV260" s="14" t="s">
        <v>88</v>
      </c>
      <c r="AW260" s="14" t="s">
        <v>32</v>
      </c>
      <c r="AX260" s="14" t="s">
        <v>78</v>
      </c>
      <c r="AY260" s="253" t="s">
        <v>154</v>
      </c>
    </row>
    <row r="261" s="13" customFormat="1">
      <c r="A261" s="13"/>
      <c r="B261" s="232"/>
      <c r="C261" s="233"/>
      <c r="D261" s="234" t="s">
        <v>163</v>
      </c>
      <c r="E261" s="235" t="s">
        <v>1</v>
      </c>
      <c r="F261" s="236" t="s">
        <v>358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163</v>
      </c>
      <c r="AU261" s="242" t="s">
        <v>88</v>
      </c>
      <c r="AV261" s="13" t="s">
        <v>86</v>
      </c>
      <c r="AW261" s="13" t="s">
        <v>32</v>
      </c>
      <c r="AX261" s="13" t="s">
        <v>78</v>
      </c>
      <c r="AY261" s="242" t="s">
        <v>154</v>
      </c>
    </row>
    <row r="262" s="14" customFormat="1">
      <c r="A262" s="14"/>
      <c r="B262" s="243"/>
      <c r="C262" s="244"/>
      <c r="D262" s="234" t="s">
        <v>163</v>
      </c>
      <c r="E262" s="245" t="s">
        <v>1</v>
      </c>
      <c r="F262" s="246" t="s">
        <v>370</v>
      </c>
      <c r="G262" s="244"/>
      <c r="H262" s="247">
        <v>49.950000000000003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163</v>
      </c>
      <c r="AU262" s="253" t="s">
        <v>88</v>
      </c>
      <c r="AV262" s="14" t="s">
        <v>88</v>
      </c>
      <c r="AW262" s="14" t="s">
        <v>32</v>
      </c>
      <c r="AX262" s="14" t="s">
        <v>78</v>
      </c>
      <c r="AY262" s="253" t="s">
        <v>154</v>
      </c>
    </row>
    <row r="263" s="14" customFormat="1">
      <c r="A263" s="14"/>
      <c r="B263" s="243"/>
      <c r="C263" s="244"/>
      <c r="D263" s="234" t="s">
        <v>163</v>
      </c>
      <c r="E263" s="245" t="s">
        <v>1</v>
      </c>
      <c r="F263" s="246" t="s">
        <v>371</v>
      </c>
      <c r="G263" s="244"/>
      <c r="H263" s="247">
        <v>-3.1520000000000001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163</v>
      </c>
      <c r="AU263" s="253" t="s">
        <v>88</v>
      </c>
      <c r="AV263" s="14" t="s">
        <v>88</v>
      </c>
      <c r="AW263" s="14" t="s">
        <v>32</v>
      </c>
      <c r="AX263" s="14" t="s">
        <v>78</v>
      </c>
      <c r="AY263" s="253" t="s">
        <v>154</v>
      </c>
    </row>
    <row r="264" s="13" customFormat="1">
      <c r="A264" s="13"/>
      <c r="B264" s="232"/>
      <c r="C264" s="233"/>
      <c r="D264" s="234" t="s">
        <v>163</v>
      </c>
      <c r="E264" s="235" t="s">
        <v>1</v>
      </c>
      <c r="F264" s="236" t="s">
        <v>361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163</v>
      </c>
      <c r="AU264" s="242" t="s">
        <v>88</v>
      </c>
      <c r="AV264" s="13" t="s">
        <v>86</v>
      </c>
      <c r="AW264" s="13" t="s">
        <v>32</v>
      </c>
      <c r="AX264" s="13" t="s">
        <v>78</v>
      </c>
      <c r="AY264" s="242" t="s">
        <v>154</v>
      </c>
    </row>
    <row r="265" s="14" customFormat="1">
      <c r="A265" s="14"/>
      <c r="B265" s="243"/>
      <c r="C265" s="244"/>
      <c r="D265" s="234" t="s">
        <v>163</v>
      </c>
      <c r="E265" s="245" t="s">
        <v>1</v>
      </c>
      <c r="F265" s="246" t="s">
        <v>372</v>
      </c>
      <c r="G265" s="244"/>
      <c r="H265" s="247">
        <v>70.109999999999999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163</v>
      </c>
      <c r="AU265" s="253" t="s">
        <v>88</v>
      </c>
      <c r="AV265" s="14" t="s">
        <v>88</v>
      </c>
      <c r="AW265" s="14" t="s">
        <v>32</v>
      </c>
      <c r="AX265" s="14" t="s">
        <v>78</v>
      </c>
      <c r="AY265" s="253" t="s">
        <v>154</v>
      </c>
    </row>
    <row r="266" s="14" customFormat="1">
      <c r="A266" s="14"/>
      <c r="B266" s="243"/>
      <c r="C266" s="244"/>
      <c r="D266" s="234" t="s">
        <v>163</v>
      </c>
      <c r="E266" s="245" t="s">
        <v>1</v>
      </c>
      <c r="F266" s="246" t="s">
        <v>373</v>
      </c>
      <c r="G266" s="244"/>
      <c r="H266" s="247">
        <v>-9.4559999999999995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163</v>
      </c>
      <c r="AU266" s="253" t="s">
        <v>88</v>
      </c>
      <c r="AV266" s="14" t="s">
        <v>88</v>
      </c>
      <c r="AW266" s="14" t="s">
        <v>32</v>
      </c>
      <c r="AX266" s="14" t="s">
        <v>78</v>
      </c>
      <c r="AY266" s="253" t="s">
        <v>154</v>
      </c>
    </row>
    <row r="267" s="15" customFormat="1">
      <c r="A267" s="15"/>
      <c r="B267" s="254"/>
      <c r="C267" s="255"/>
      <c r="D267" s="234" t="s">
        <v>163</v>
      </c>
      <c r="E267" s="256" t="s">
        <v>1</v>
      </c>
      <c r="F267" s="257" t="s">
        <v>166</v>
      </c>
      <c r="G267" s="255"/>
      <c r="H267" s="258">
        <v>122.04800000000002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163</v>
      </c>
      <c r="AU267" s="264" t="s">
        <v>88</v>
      </c>
      <c r="AV267" s="15" t="s">
        <v>161</v>
      </c>
      <c r="AW267" s="15" t="s">
        <v>32</v>
      </c>
      <c r="AX267" s="15" t="s">
        <v>86</v>
      </c>
      <c r="AY267" s="264" t="s">
        <v>154</v>
      </c>
    </row>
    <row r="268" s="2" customFormat="1" ht="16.5" customHeight="1">
      <c r="A268" s="39"/>
      <c r="B268" s="40"/>
      <c r="C268" s="219" t="s">
        <v>374</v>
      </c>
      <c r="D268" s="219" t="s">
        <v>156</v>
      </c>
      <c r="E268" s="220" t="s">
        <v>375</v>
      </c>
      <c r="F268" s="221" t="s">
        <v>376</v>
      </c>
      <c r="G268" s="222" t="s">
        <v>377</v>
      </c>
      <c r="H268" s="223">
        <v>113.48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0.00012999999999999999</v>
      </c>
      <c r="R268" s="228">
        <f>Q268*H268</f>
        <v>0.014752399999999999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161</v>
      </c>
      <c r="AT268" s="230" t="s">
        <v>156</v>
      </c>
      <c r="AU268" s="230" t="s">
        <v>88</v>
      </c>
      <c r="AY268" s="18" t="s">
        <v>154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161</v>
      </c>
      <c r="BM268" s="230" t="s">
        <v>378</v>
      </c>
    </row>
    <row r="269" s="14" customFormat="1">
      <c r="A269" s="14"/>
      <c r="B269" s="243"/>
      <c r="C269" s="244"/>
      <c r="D269" s="234" t="s">
        <v>163</v>
      </c>
      <c r="E269" s="245" t="s">
        <v>1</v>
      </c>
      <c r="F269" s="246" t="s">
        <v>379</v>
      </c>
      <c r="G269" s="244"/>
      <c r="H269" s="247">
        <v>56.479999999999997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163</v>
      </c>
      <c r="AU269" s="253" t="s">
        <v>88</v>
      </c>
      <c r="AV269" s="14" t="s">
        <v>88</v>
      </c>
      <c r="AW269" s="14" t="s">
        <v>32</v>
      </c>
      <c r="AX269" s="14" t="s">
        <v>78</v>
      </c>
      <c r="AY269" s="253" t="s">
        <v>154</v>
      </c>
    </row>
    <row r="270" s="14" customFormat="1">
      <c r="A270" s="14"/>
      <c r="B270" s="243"/>
      <c r="C270" s="244"/>
      <c r="D270" s="234" t="s">
        <v>163</v>
      </c>
      <c r="E270" s="245" t="s">
        <v>1</v>
      </c>
      <c r="F270" s="246" t="s">
        <v>380</v>
      </c>
      <c r="G270" s="244"/>
      <c r="H270" s="247">
        <v>57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163</v>
      </c>
      <c r="AU270" s="253" t="s">
        <v>88</v>
      </c>
      <c r="AV270" s="14" t="s">
        <v>88</v>
      </c>
      <c r="AW270" s="14" t="s">
        <v>32</v>
      </c>
      <c r="AX270" s="14" t="s">
        <v>78</v>
      </c>
      <c r="AY270" s="253" t="s">
        <v>154</v>
      </c>
    </row>
    <row r="271" s="15" customFormat="1">
      <c r="A271" s="15"/>
      <c r="B271" s="254"/>
      <c r="C271" s="255"/>
      <c r="D271" s="234" t="s">
        <v>163</v>
      </c>
      <c r="E271" s="256" t="s">
        <v>1</v>
      </c>
      <c r="F271" s="257" t="s">
        <v>166</v>
      </c>
      <c r="G271" s="255"/>
      <c r="H271" s="258">
        <v>113.47999999999999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163</v>
      </c>
      <c r="AU271" s="264" t="s">
        <v>88</v>
      </c>
      <c r="AV271" s="15" t="s">
        <v>161</v>
      </c>
      <c r="AW271" s="15" t="s">
        <v>32</v>
      </c>
      <c r="AX271" s="15" t="s">
        <v>86</v>
      </c>
      <c r="AY271" s="264" t="s">
        <v>154</v>
      </c>
    </row>
    <row r="272" s="2" customFormat="1" ht="24.15" customHeight="1">
      <c r="A272" s="39"/>
      <c r="B272" s="40"/>
      <c r="C272" s="219" t="s">
        <v>381</v>
      </c>
      <c r="D272" s="219" t="s">
        <v>156</v>
      </c>
      <c r="E272" s="220" t="s">
        <v>382</v>
      </c>
      <c r="F272" s="221" t="s">
        <v>383</v>
      </c>
      <c r="G272" s="222" t="s">
        <v>159</v>
      </c>
      <c r="H272" s="223">
        <v>8.2959999999999994</v>
      </c>
      <c r="I272" s="224"/>
      <c r="J272" s="225">
        <f>ROUND(I272*H272,2)</f>
        <v>0</v>
      </c>
      <c r="K272" s="221" t="s">
        <v>160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0.17818000000000001</v>
      </c>
      <c r="R272" s="228">
        <f>Q272*H272</f>
        <v>1.4781812799999998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161</v>
      </c>
      <c r="AT272" s="230" t="s">
        <v>156</v>
      </c>
      <c r="AU272" s="230" t="s">
        <v>88</v>
      </c>
      <c r="AY272" s="18" t="s">
        <v>154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161</v>
      </c>
      <c r="BM272" s="230" t="s">
        <v>384</v>
      </c>
    </row>
    <row r="273" s="14" customFormat="1">
      <c r="A273" s="14"/>
      <c r="B273" s="243"/>
      <c r="C273" s="244"/>
      <c r="D273" s="234" t="s">
        <v>163</v>
      </c>
      <c r="E273" s="245" t="s">
        <v>1</v>
      </c>
      <c r="F273" s="246" t="s">
        <v>385</v>
      </c>
      <c r="G273" s="244"/>
      <c r="H273" s="247">
        <v>3.3119999999999998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88</v>
      </c>
      <c r="AV273" s="14" t="s">
        <v>88</v>
      </c>
      <c r="AW273" s="14" t="s">
        <v>32</v>
      </c>
      <c r="AX273" s="14" t="s">
        <v>78</v>
      </c>
      <c r="AY273" s="253" t="s">
        <v>154</v>
      </c>
    </row>
    <row r="274" s="14" customFormat="1">
      <c r="A274" s="14"/>
      <c r="B274" s="243"/>
      <c r="C274" s="244"/>
      <c r="D274" s="234" t="s">
        <v>163</v>
      </c>
      <c r="E274" s="245" t="s">
        <v>1</v>
      </c>
      <c r="F274" s="246" t="s">
        <v>386</v>
      </c>
      <c r="G274" s="244"/>
      <c r="H274" s="247">
        <v>4.984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163</v>
      </c>
      <c r="AU274" s="253" t="s">
        <v>88</v>
      </c>
      <c r="AV274" s="14" t="s">
        <v>88</v>
      </c>
      <c r="AW274" s="14" t="s">
        <v>32</v>
      </c>
      <c r="AX274" s="14" t="s">
        <v>78</v>
      </c>
      <c r="AY274" s="253" t="s">
        <v>154</v>
      </c>
    </row>
    <row r="275" s="15" customFormat="1">
      <c r="A275" s="15"/>
      <c r="B275" s="254"/>
      <c r="C275" s="255"/>
      <c r="D275" s="234" t="s">
        <v>163</v>
      </c>
      <c r="E275" s="256" t="s">
        <v>1</v>
      </c>
      <c r="F275" s="257" t="s">
        <v>166</v>
      </c>
      <c r="G275" s="255"/>
      <c r="H275" s="258">
        <v>8.2959999999999994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163</v>
      </c>
      <c r="AU275" s="264" t="s">
        <v>88</v>
      </c>
      <c r="AV275" s="15" t="s">
        <v>161</v>
      </c>
      <c r="AW275" s="15" t="s">
        <v>32</v>
      </c>
      <c r="AX275" s="15" t="s">
        <v>86</v>
      </c>
      <c r="AY275" s="264" t="s">
        <v>154</v>
      </c>
    </row>
    <row r="276" s="12" customFormat="1" ht="22.8" customHeight="1">
      <c r="A276" s="12"/>
      <c r="B276" s="203"/>
      <c r="C276" s="204"/>
      <c r="D276" s="205" t="s">
        <v>77</v>
      </c>
      <c r="E276" s="217" t="s">
        <v>161</v>
      </c>
      <c r="F276" s="217" t="s">
        <v>387</v>
      </c>
      <c r="G276" s="204"/>
      <c r="H276" s="204"/>
      <c r="I276" s="207"/>
      <c r="J276" s="218">
        <f>BK276</f>
        <v>0</v>
      </c>
      <c r="K276" s="204"/>
      <c r="L276" s="209"/>
      <c r="M276" s="210"/>
      <c r="N276" s="211"/>
      <c r="O276" s="211"/>
      <c r="P276" s="212">
        <f>SUM(P277:P294)</f>
        <v>0</v>
      </c>
      <c r="Q276" s="211"/>
      <c r="R276" s="212">
        <f>SUM(R277:R294)</f>
        <v>146.44579371000003</v>
      </c>
      <c r="S276" s="211"/>
      <c r="T276" s="213">
        <f>SUM(T277:T294)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86</v>
      </c>
      <c r="AT276" s="215" t="s">
        <v>77</v>
      </c>
      <c r="AU276" s="215" t="s">
        <v>86</v>
      </c>
      <c r="AY276" s="214" t="s">
        <v>154</v>
      </c>
      <c r="BK276" s="216">
        <f>SUM(BK277:BK294)</f>
        <v>0</v>
      </c>
    </row>
    <row r="277" s="2" customFormat="1" ht="24.15" customHeight="1">
      <c r="A277" s="39"/>
      <c r="B277" s="40"/>
      <c r="C277" s="219" t="s">
        <v>388</v>
      </c>
      <c r="D277" s="219" t="s">
        <v>156</v>
      </c>
      <c r="E277" s="220" t="s">
        <v>389</v>
      </c>
      <c r="F277" s="221" t="s">
        <v>390</v>
      </c>
      <c r="G277" s="222" t="s">
        <v>159</v>
      </c>
      <c r="H277" s="223">
        <v>329.47500000000002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0.42364000000000002</v>
      </c>
      <c r="R277" s="228">
        <f>Q277*H277</f>
        <v>139.57878900000003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161</v>
      </c>
      <c r="AT277" s="230" t="s">
        <v>156</v>
      </c>
      <c r="AU277" s="230" t="s">
        <v>88</v>
      </c>
      <c r="AY277" s="18" t="s">
        <v>154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161</v>
      </c>
      <c r="BM277" s="230" t="s">
        <v>391</v>
      </c>
    </row>
    <row r="278" s="2" customFormat="1">
      <c r="A278" s="39"/>
      <c r="B278" s="40"/>
      <c r="C278" s="41"/>
      <c r="D278" s="234" t="s">
        <v>392</v>
      </c>
      <c r="E278" s="41"/>
      <c r="F278" s="286" t="s">
        <v>393</v>
      </c>
      <c r="G278" s="41"/>
      <c r="H278" s="41"/>
      <c r="I278" s="287"/>
      <c r="J278" s="41"/>
      <c r="K278" s="41"/>
      <c r="L278" s="45"/>
      <c r="M278" s="288"/>
      <c r="N278" s="289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392</v>
      </c>
      <c r="AU278" s="18" t="s">
        <v>88</v>
      </c>
    </row>
    <row r="279" s="13" customFormat="1">
      <c r="A279" s="13"/>
      <c r="B279" s="232"/>
      <c r="C279" s="233"/>
      <c r="D279" s="234" t="s">
        <v>163</v>
      </c>
      <c r="E279" s="235" t="s">
        <v>1</v>
      </c>
      <c r="F279" s="236" t="s">
        <v>394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163</v>
      </c>
      <c r="AU279" s="242" t="s">
        <v>88</v>
      </c>
      <c r="AV279" s="13" t="s">
        <v>86</v>
      </c>
      <c r="AW279" s="13" t="s">
        <v>32</v>
      </c>
      <c r="AX279" s="13" t="s">
        <v>78</v>
      </c>
      <c r="AY279" s="242" t="s">
        <v>154</v>
      </c>
    </row>
    <row r="280" s="14" customFormat="1">
      <c r="A280" s="14"/>
      <c r="B280" s="243"/>
      <c r="C280" s="244"/>
      <c r="D280" s="234" t="s">
        <v>163</v>
      </c>
      <c r="E280" s="245" t="s">
        <v>1</v>
      </c>
      <c r="F280" s="246" t="s">
        <v>223</v>
      </c>
      <c r="G280" s="244"/>
      <c r="H280" s="247">
        <v>127.97499999999999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163</v>
      </c>
      <c r="AU280" s="253" t="s">
        <v>88</v>
      </c>
      <c r="AV280" s="14" t="s">
        <v>88</v>
      </c>
      <c r="AW280" s="14" t="s">
        <v>32</v>
      </c>
      <c r="AX280" s="14" t="s">
        <v>78</v>
      </c>
      <c r="AY280" s="253" t="s">
        <v>154</v>
      </c>
    </row>
    <row r="281" s="13" customFormat="1">
      <c r="A281" s="13"/>
      <c r="B281" s="232"/>
      <c r="C281" s="233"/>
      <c r="D281" s="234" t="s">
        <v>163</v>
      </c>
      <c r="E281" s="235" t="s">
        <v>1</v>
      </c>
      <c r="F281" s="236" t="s">
        <v>395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163</v>
      </c>
      <c r="AU281" s="242" t="s">
        <v>88</v>
      </c>
      <c r="AV281" s="13" t="s">
        <v>86</v>
      </c>
      <c r="AW281" s="13" t="s">
        <v>32</v>
      </c>
      <c r="AX281" s="13" t="s">
        <v>78</v>
      </c>
      <c r="AY281" s="242" t="s">
        <v>154</v>
      </c>
    </row>
    <row r="282" s="14" customFormat="1">
      <c r="A282" s="14"/>
      <c r="B282" s="243"/>
      <c r="C282" s="244"/>
      <c r="D282" s="234" t="s">
        <v>163</v>
      </c>
      <c r="E282" s="245" t="s">
        <v>1</v>
      </c>
      <c r="F282" s="246" t="s">
        <v>396</v>
      </c>
      <c r="G282" s="244"/>
      <c r="H282" s="247">
        <v>201.5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163</v>
      </c>
      <c r="AU282" s="253" t="s">
        <v>88</v>
      </c>
      <c r="AV282" s="14" t="s">
        <v>88</v>
      </c>
      <c r="AW282" s="14" t="s">
        <v>32</v>
      </c>
      <c r="AX282" s="14" t="s">
        <v>78</v>
      </c>
      <c r="AY282" s="253" t="s">
        <v>154</v>
      </c>
    </row>
    <row r="283" s="15" customFormat="1">
      <c r="A283" s="15"/>
      <c r="B283" s="254"/>
      <c r="C283" s="255"/>
      <c r="D283" s="234" t="s">
        <v>163</v>
      </c>
      <c r="E283" s="256" t="s">
        <v>1</v>
      </c>
      <c r="F283" s="257" t="s">
        <v>166</v>
      </c>
      <c r="G283" s="255"/>
      <c r="H283" s="258">
        <v>329.47500000000002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163</v>
      </c>
      <c r="AU283" s="264" t="s">
        <v>88</v>
      </c>
      <c r="AV283" s="15" t="s">
        <v>161</v>
      </c>
      <c r="AW283" s="15" t="s">
        <v>32</v>
      </c>
      <c r="AX283" s="15" t="s">
        <v>86</v>
      </c>
      <c r="AY283" s="264" t="s">
        <v>154</v>
      </c>
    </row>
    <row r="284" s="2" customFormat="1" ht="21.75" customHeight="1">
      <c r="A284" s="39"/>
      <c r="B284" s="40"/>
      <c r="C284" s="219" t="s">
        <v>397</v>
      </c>
      <c r="D284" s="219" t="s">
        <v>156</v>
      </c>
      <c r="E284" s="220" t="s">
        <v>398</v>
      </c>
      <c r="F284" s="221" t="s">
        <v>399</v>
      </c>
      <c r="G284" s="222" t="s">
        <v>169</v>
      </c>
      <c r="H284" s="223">
        <v>2.4140000000000001</v>
      </c>
      <c r="I284" s="224"/>
      <c r="J284" s="225">
        <f>ROUND(I284*H284,2)</f>
        <v>0</v>
      </c>
      <c r="K284" s="221" t="s">
        <v>160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2.5019499999999999</v>
      </c>
      <c r="R284" s="228">
        <f>Q284*H284</f>
        <v>6.0397072999999999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161</v>
      </c>
      <c r="AT284" s="230" t="s">
        <v>156</v>
      </c>
      <c r="AU284" s="230" t="s">
        <v>88</v>
      </c>
      <c r="AY284" s="18" t="s">
        <v>154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161</v>
      </c>
      <c r="BM284" s="230" t="s">
        <v>400</v>
      </c>
    </row>
    <row r="285" s="13" customFormat="1">
      <c r="A285" s="13"/>
      <c r="B285" s="232"/>
      <c r="C285" s="233"/>
      <c r="D285" s="234" t="s">
        <v>163</v>
      </c>
      <c r="E285" s="235" t="s">
        <v>1</v>
      </c>
      <c r="F285" s="236" t="s">
        <v>401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163</v>
      </c>
      <c r="AU285" s="242" t="s">
        <v>88</v>
      </c>
      <c r="AV285" s="13" t="s">
        <v>86</v>
      </c>
      <c r="AW285" s="13" t="s">
        <v>32</v>
      </c>
      <c r="AX285" s="13" t="s">
        <v>78</v>
      </c>
      <c r="AY285" s="242" t="s">
        <v>154</v>
      </c>
    </row>
    <row r="286" s="14" customFormat="1">
      <c r="A286" s="14"/>
      <c r="B286" s="243"/>
      <c r="C286" s="244"/>
      <c r="D286" s="234" t="s">
        <v>163</v>
      </c>
      <c r="E286" s="245" t="s">
        <v>1</v>
      </c>
      <c r="F286" s="246" t="s">
        <v>402</v>
      </c>
      <c r="G286" s="244"/>
      <c r="H286" s="247">
        <v>0.93799999999999994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163</v>
      </c>
      <c r="AU286" s="253" t="s">
        <v>88</v>
      </c>
      <c r="AV286" s="14" t="s">
        <v>88</v>
      </c>
      <c r="AW286" s="14" t="s">
        <v>32</v>
      </c>
      <c r="AX286" s="14" t="s">
        <v>78</v>
      </c>
      <c r="AY286" s="253" t="s">
        <v>154</v>
      </c>
    </row>
    <row r="287" s="13" customFormat="1">
      <c r="A287" s="13"/>
      <c r="B287" s="232"/>
      <c r="C287" s="233"/>
      <c r="D287" s="234" t="s">
        <v>163</v>
      </c>
      <c r="E287" s="235" t="s">
        <v>1</v>
      </c>
      <c r="F287" s="236" t="s">
        <v>403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163</v>
      </c>
      <c r="AU287" s="242" t="s">
        <v>88</v>
      </c>
      <c r="AV287" s="13" t="s">
        <v>86</v>
      </c>
      <c r="AW287" s="13" t="s">
        <v>32</v>
      </c>
      <c r="AX287" s="13" t="s">
        <v>78</v>
      </c>
      <c r="AY287" s="242" t="s">
        <v>154</v>
      </c>
    </row>
    <row r="288" s="14" customFormat="1">
      <c r="A288" s="14"/>
      <c r="B288" s="243"/>
      <c r="C288" s="244"/>
      <c r="D288" s="234" t="s">
        <v>163</v>
      </c>
      <c r="E288" s="245" t="s">
        <v>1</v>
      </c>
      <c r="F288" s="246" t="s">
        <v>404</v>
      </c>
      <c r="G288" s="244"/>
      <c r="H288" s="247">
        <v>1.476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163</v>
      </c>
      <c r="AU288" s="253" t="s">
        <v>88</v>
      </c>
      <c r="AV288" s="14" t="s">
        <v>88</v>
      </c>
      <c r="AW288" s="14" t="s">
        <v>32</v>
      </c>
      <c r="AX288" s="14" t="s">
        <v>78</v>
      </c>
      <c r="AY288" s="253" t="s">
        <v>154</v>
      </c>
    </row>
    <row r="289" s="15" customFormat="1">
      <c r="A289" s="15"/>
      <c r="B289" s="254"/>
      <c r="C289" s="255"/>
      <c r="D289" s="234" t="s">
        <v>163</v>
      </c>
      <c r="E289" s="256" t="s">
        <v>1</v>
      </c>
      <c r="F289" s="257" t="s">
        <v>166</v>
      </c>
      <c r="G289" s="255"/>
      <c r="H289" s="258">
        <v>2.4139999999999997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163</v>
      </c>
      <c r="AU289" s="264" t="s">
        <v>88</v>
      </c>
      <c r="AV289" s="15" t="s">
        <v>161</v>
      </c>
      <c r="AW289" s="15" t="s">
        <v>32</v>
      </c>
      <c r="AX289" s="15" t="s">
        <v>86</v>
      </c>
      <c r="AY289" s="264" t="s">
        <v>154</v>
      </c>
    </row>
    <row r="290" s="2" customFormat="1" ht="24.15" customHeight="1">
      <c r="A290" s="39"/>
      <c r="B290" s="40"/>
      <c r="C290" s="219" t="s">
        <v>405</v>
      </c>
      <c r="D290" s="219" t="s">
        <v>156</v>
      </c>
      <c r="E290" s="220" t="s">
        <v>406</v>
      </c>
      <c r="F290" s="221" t="s">
        <v>407</v>
      </c>
      <c r="G290" s="222" t="s">
        <v>212</v>
      </c>
      <c r="H290" s="223">
        <v>0.48299999999999998</v>
      </c>
      <c r="I290" s="224"/>
      <c r="J290" s="225">
        <f>ROUND(I290*H290,2)</f>
        <v>0</v>
      </c>
      <c r="K290" s="221" t="s">
        <v>160</v>
      </c>
      <c r="L290" s="45"/>
      <c r="M290" s="226" t="s">
        <v>1</v>
      </c>
      <c r="N290" s="227" t="s">
        <v>43</v>
      </c>
      <c r="O290" s="92"/>
      <c r="P290" s="228">
        <f>O290*H290</f>
        <v>0</v>
      </c>
      <c r="Q290" s="228">
        <v>1.0492699999999999</v>
      </c>
      <c r="R290" s="228">
        <f>Q290*H290</f>
        <v>0.50679740999999989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161</v>
      </c>
      <c r="AT290" s="230" t="s">
        <v>156</v>
      </c>
      <c r="AU290" s="230" t="s">
        <v>88</v>
      </c>
      <c r="AY290" s="18" t="s">
        <v>154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86</v>
      </c>
      <c r="BK290" s="231">
        <f>ROUND(I290*H290,2)</f>
        <v>0</v>
      </c>
      <c r="BL290" s="18" t="s">
        <v>161</v>
      </c>
      <c r="BM290" s="230" t="s">
        <v>408</v>
      </c>
    </row>
    <row r="291" s="14" customFormat="1">
      <c r="A291" s="14"/>
      <c r="B291" s="243"/>
      <c r="C291" s="244"/>
      <c r="D291" s="234" t="s">
        <v>163</v>
      </c>
      <c r="E291" s="245" t="s">
        <v>1</v>
      </c>
      <c r="F291" s="246" t="s">
        <v>409</v>
      </c>
      <c r="G291" s="244"/>
      <c r="H291" s="247">
        <v>0.48299999999999998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163</v>
      </c>
      <c r="AU291" s="253" t="s">
        <v>88</v>
      </c>
      <c r="AV291" s="14" t="s">
        <v>88</v>
      </c>
      <c r="AW291" s="14" t="s">
        <v>32</v>
      </c>
      <c r="AX291" s="14" t="s">
        <v>78</v>
      </c>
      <c r="AY291" s="253" t="s">
        <v>154</v>
      </c>
    </row>
    <row r="292" s="15" customFormat="1">
      <c r="A292" s="15"/>
      <c r="B292" s="254"/>
      <c r="C292" s="255"/>
      <c r="D292" s="234" t="s">
        <v>163</v>
      </c>
      <c r="E292" s="256" t="s">
        <v>1</v>
      </c>
      <c r="F292" s="257" t="s">
        <v>166</v>
      </c>
      <c r="G292" s="255"/>
      <c r="H292" s="258">
        <v>0.48299999999999998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163</v>
      </c>
      <c r="AU292" s="264" t="s">
        <v>88</v>
      </c>
      <c r="AV292" s="15" t="s">
        <v>161</v>
      </c>
      <c r="AW292" s="15" t="s">
        <v>32</v>
      </c>
      <c r="AX292" s="15" t="s">
        <v>86</v>
      </c>
      <c r="AY292" s="264" t="s">
        <v>154</v>
      </c>
    </row>
    <row r="293" s="2" customFormat="1" ht="24.15" customHeight="1">
      <c r="A293" s="39"/>
      <c r="B293" s="40"/>
      <c r="C293" s="219" t="s">
        <v>410</v>
      </c>
      <c r="D293" s="219" t="s">
        <v>156</v>
      </c>
      <c r="E293" s="220" t="s">
        <v>411</v>
      </c>
      <c r="F293" s="221" t="s">
        <v>412</v>
      </c>
      <c r="G293" s="222" t="s">
        <v>159</v>
      </c>
      <c r="H293" s="223">
        <v>25</v>
      </c>
      <c r="I293" s="224"/>
      <c r="J293" s="225">
        <f>ROUND(I293*H293,2)</f>
        <v>0</v>
      </c>
      <c r="K293" s="221" t="s">
        <v>160</v>
      </c>
      <c r="L293" s="45"/>
      <c r="M293" s="226" t="s">
        <v>1</v>
      </c>
      <c r="N293" s="227" t="s">
        <v>43</v>
      </c>
      <c r="O293" s="92"/>
      <c r="P293" s="228">
        <f>O293*H293</f>
        <v>0</v>
      </c>
      <c r="Q293" s="228">
        <v>0.01282</v>
      </c>
      <c r="R293" s="228">
        <f>Q293*H293</f>
        <v>0.32050000000000001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161</v>
      </c>
      <c r="AT293" s="230" t="s">
        <v>156</v>
      </c>
      <c r="AU293" s="230" t="s">
        <v>88</v>
      </c>
      <c r="AY293" s="18" t="s">
        <v>154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86</v>
      </c>
      <c r="BK293" s="231">
        <f>ROUND(I293*H293,2)</f>
        <v>0</v>
      </c>
      <c r="BL293" s="18" t="s">
        <v>161</v>
      </c>
      <c r="BM293" s="230" t="s">
        <v>413</v>
      </c>
    </row>
    <row r="294" s="2" customFormat="1" ht="24.15" customHeight="1">
      <c r="A294" s="39"/>
      <c r="B294" s="40"/>
      <c r="C294" s="219" t="s">
        <v>414</v>
      </c>
      <c r="D294" s="219" t="s">
        <v>156</v>
      </c>
      <c r="E294" s="220" t="s">
        <v>415</v>
      </c>
      <c r="F294" s="221" t="s">
        <v>416</v>
      </c>
      <c r="G294" s="222" t="s">
        <v>159</v>
      </c>
      <c r="H294" s="223">
        <v>25</v>
      </c>
      <c r="I294" s="224"/>
      <c r="J294" s="225">
        <f>ROUND(I294*H294,2)</f>
        <v>0</v>
      </c>
      <c r="K294" s="221" t="s">
        <v>160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161</v>
      </c>
      <c r="AT294" s="230" t="s">
        <v>156</v>
      </c>
      <c r="AU294" s="230" t="s">
        <v>88</v>
      </c>
      <c r="AY294" s="18" t="s">
        <v>154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161</v>
      </c>
      <c r="BM294" s="230" t="s">
        <v>417</v>
      </c>
    </row>
    <row r="295" s="12" customFormat="1" ht="22.8" customHeight="1">
      <c r="A295" s="12"/>
      <c r="B295" s="203"/>
      <c r="C295" s="204"/>
      <c r="D295" s="205" t="s">
        <v>77</v>
      </c>
      <c r="E295" s="217" t="s">
        <v>187</v>
      </c>
      <c r="F295" s="217" t="s">
        <v>418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SUM(P296:P382)</f>
        <v>0</v>
      </c>
      <c r="Q295" s="211"/>
      <c r="R295" s="212">
        <f>SUM(R296:R382)</f>
        <v>86.804984160000004</v>
      </c>
      <c r="S295" s="211"/>
      <c r="T295" s="213">
        <f>SUM(T296:T382)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86</v>
      </c>
      <c r="AT295" s="215" t="s">
        <v>77</v>
      </c>
      <c r="AU295" s="215" t="s">
        <v>86</v>
      </c>
      <c r="AY295" s="214" t="s">
        <v>154</v>
      </c>
      <c r="BK295" s="216">
        <f>SUM(BK296:BK382)</f>
        <v>0</v>
      </c>
    </row>
    <row r="296" s="2" customFormat="1" ht="16.5" customHeight="1">
      <c r="A296" s="39"/>
      <c r="B296" s="40"/>
      <c r="C296" s="219" t="s">
        <v>419</v>
      </c>
      <c r="D296" s="219" t="s">
        <v>156</v>
      </c>
      <c r="E296" s="220" t="s">
        <v>420</v>
      </c>
      <c r="F296" s="221" t="s">
        <v>421</v>
      </c>
      <c r="G296" s="222" t="s">
        <v>159</v>
      </c>
      <c r="H296" s="223">
        <v>377.89999999999998</v>
      </c>
      <c r="I296" s="224"/>
      <c r="J296" s="225">
        <f>ROUND(I296*H296,2)</f>
        <v>0</v>
      </c>
      <c r="K296" s="221" t="s">
        <v>160</v>
      </c>
      <c r="L296" s="45"/>
      <c r="M296" s="226" t="s">
        <v>1</v>
      </c>
      <c r="N296" s="227" t="s">
        <v>43</v>
      </c>
      <c r="O296" s="92"/>
      <c r="P296" s="228">
        <f>O296*H296</f>
        <v>0</v>
      </c>
      <c r="Q296" s="228">
        <v>0.0064999999999999997</v>
      </c>
      <c r="R296" s="228">
        <f>Q296*H296</f>
        <v>2.4563499999999996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161</v>
      </c>
      <c r="AT296" s="230" t="s">
        <v>156</v>
      </c>
      <c r="AU296" s="230" t="s">
        <v>88</v>
      </c>
      <c r="AY296" s="18" t="s">
        <v>154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86</v>
      </c>
      <c r="BK296" s="231">
        <f>ROUND(I296*H296,2)</f>
        <v>0</v>
      </c>
      <c r="BL296" s="18" t="s">
        <v>161</v>
      </c>
      <c r="BM296" s="230" t="s">
        <v>422</v>
      </c>
    </row>
    <row r="297" s="2" customFormat="1" ht="24.15" customHeight="1">
      <c r="A297" s="39"/>
      <c r="B297" s="40"/>
      <c r="C297" s="219" t="s">
        <v>423</v>
      </c>
      <c r="D297" s="219" t="s">
        <v>156</v>
      </c>
      <c r="E297" s="220" t="s">
        <v>424</v>
      </c>
      <c r="F297" s="221" t="s">
        <v>425</v>
      </c>
      <c r="G297" s="222" t="s">
        <v>159</v>
      </c>
      <c r="H297" s="223">
        <v>377.89999999999998</v>
      </c>
      <c r="I297" s="224"/>
      <c r="J297" s="225">
        <f>ROUND(I297*H297,2)</f>
        <v>0</v>
      </c>
      <c r="K297" s="221" t="s">
        <v>160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0.018380000000000001</v>
      </c>
      <c r="R297" s="228">
        <f>Q297*H297</f>
        <v>6.9458019999999996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161</v>
      </c>
      <c r="AT297" s="230" t="s">
        <v>156</v>
      </c>
      <c r="AU297" s="230" t="s">
        <v>88</v>
      </c>
      <c r="AY297" s="18" t="s">
        <v>154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161</v>
      </c>
      <c r="BM297" s="230" t="s">
        <v>426</v>
      </c>
    </row>
    <row r="298" s="13" customFormat="1">
      <c r="A298" s="13"/>
      <c r="B298" s="232"/>
      <c r="C298" s="233"/>
      <c r="D298" s="234" t="s">
        <v>163</v>
      </c>
      <c r="E298" s="235" t="s">
        <v>1</v>
      </c>
      <c r="F298" s="236" t="s">
        <v>281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163</v>
      </c>
      <c r="AU298" s="242" t="s">
        <v>88</v>
      </c>
      <c r="AV298" s="13" t="s">
        <v>86</v>
      </c>
      <c r="AW298" s="13" t="s">
        <v>32</v>
      </c>
      <c r="AX298" s="13" t="s">
        <v>78</v>
      </c>
      <c r="AY298" s="242" t="s">
        <v>154</v>
      </c>
    </row>
    <row r="299" s="14" customFormat="1">
      <c r="A299" s="14"/>
      <c r="B299" s="243"/>
      <c r="C299" s="244"/>
      <c r="D299" s="234" t="s">
        <v>163</v>
      </c>
      <c r="E299" s="245" t="s">
        <v>1</v>
      </c>
      <c r="F299" s="246" t="s">
        <v>427</v>
      </c>
      <c r="G299" s="244"/>
      <c r="H299" s="247">
        <v>196.80000000000001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163</v>
      </c>
      <c r="AU299" s="253" t="s">
        <v>88</v>
      </c>
      <c r="AV299" s="14" t="s">
        <v>88</v>
      </c>
      <c r="AW299" s="14" t="s">
        <v>32</v>
      </c>
      <c r="AX299" s="14" t="s">
        <v>78</v>
      </c>
      <c r="AY299" s="253" t="s">
        <v>154</v>
      </c>
    </row>
    <row r="300" s="13" customFormat="1">
      <c r="A300" s="13"/>
      <c r="B300" s="232"/>
      <c r="C300" s="233"/>
      <c r="D300" s="234" t="s">
        <v>163</v>
      </c>
      <c r="E300" s="235" t="s">
        <v>1</v>
      </c>
      <c r="F300" s="236" t="s">
        <v>292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163</v>
      </c>
      <c r="AU300" s="242" t="s">
        <v>88</v>
      </c>
      <c r="AV300" s="13" t="s">
        <v>86</v>
      </c>
      <c r="AW300" s="13" t="s">
        <v>32</v>
      </c>
      <c r="AX300" s="13" t="s">
        <v>78</v>
      </c>
      <c r="AY300" s="242" t="s">
        <v>154</v>
      </c>
    </row>
    <row r="301" s="14" customFormat="1">
      <c r="A301" s="14"/>
      <c r="B301" s="243"/>
      <c r="C301" s="244"/>
      <c r="D301" s="234" t="s">
        <v>163</v>
      </c>
      <c r="E301" s="245" t="s">
        <v>1</v>
      </c>
      <c r="F301" s="246" t="s">
        <v>428</v>
      </c>
      <c r="G301" s="244"/>
      <c r="H301" s="247">
        <v>181.09999999999999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163</v>
      </c>
      <c r="AU301" s="253" t="s">
        <v>88</v>
      </c>
      <c r="AV301" s="14" t="s">
        <v>88</v>
      </c>
      <c r="AW301" s="14" t="s">
        <v>32</v>
      </c>
      <c r="AX301" s="14" t="s">
        <v>78</v>
      </c>
      <c r="AY301" s="253" t="s">
        <v>154</v>
      </c>
    </row>
    <row r="302" s="15" customFormat="1">
      <c r="A302" s="15"/>
      <c r="B302" s="254"/>
      <c r="C302" s="255"/>
      <c r="D302" s="234" t="s">
        <v>163</v>
      </c>
      <c r="E302" s="256" t="s">
        <v>1</v>
      </c>
      <c r="F302" s="257" t="s">
        <v>166</v>
      </c>
      <c r="G302" s="255"/>
      <c r="H302" s="258">
        <v>377.89999999999998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163</v>
      </c>
      <c r="AU302" s="264" t="s">
        <v>88</v>
      </c>
      <c r="AV302" s="15" t="s">
        <v>161</v>
      </c>
      <c r="AW302" s="15" t="s">
        <v>32</v>
      </c>
      <c r="AX302" s="15" t="s">
        <v>86</v>
      </c>
      <c r="AY302" s="264" t="s">
        <v>154</v>
      </c>
    </row>
    <row r="303" s="2" customFormat="1" ht="16.5" customHeight="1">
      <c r="A303" s="39"/>
      <c r="B303" s="40"/>
      <c r="C303" s="219" t="s">
        <v>429</v>
      </c>
      <c r="D303" s="219" t="s">
        <v>156</v>
      </c>
      <c r="E303" s="220" t="s">
        <v>430</v>
      </c>
      <c r="F303" s="221" t="s">
        <v>431</v>
      </c>
      <c r="G303" s="222" t="s">
        <v>159</v>
      </c>
      <c r="H303" s="223">
        <v>660.97699999999998</v>
      </c>
      <c r="I303" s="224"/>
      <c r="J303" s="225">
        <f>ROUND(I303*H303,2)</f>
        <v>0</v>
      </c>
      <c r="K303" s="221" t="s">
        <v>160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0.0064999999999999997</v>
      </c>
      <c r="R303" s="228">
        <f>Q303*H303</f>
        <v>4.2963505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161</v>
      </c>
      <c r="AT303" s="230" t="s">
        <v>156</v>
      </c>
      <c r="AU303" s="230" t="s">
        <v>88</v>
      </c>
      <c r="AY303" s="18" t="s">
        <v>154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86</v>
      </c>
      <c r="BK303" s="231">
        <f>ROUND(I303*H303,2)</f>
        <v>0</v>
      </c>
      <c r="BL303" s="18" t="s">
        <v>161</v>
      </c>
      <c r="BM303" s="230" t="s">
        <v>432</v>
      </c>
    </row>
    <row r="304" s="13" customFormat="1">
      <c r="A304" s="13"/>
      <c r="B304" s="232"/>
      <c r="C304" s="233"/>
      <c r="D304" s="234" t="s">
        <v>163</v>
      </c>
      <c r="E304" s="235" t="s">
        <v>1</v>
      </c>
      <c r="F304" s="236" t="s">
        <v>433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163</v>
      </c>
      <c r="AU304" s="242" t="s">
        <v>88</v>
      </c>
      <c r="AV304" s="13" t="s">
        <v>86</v>
      </c>
      <c r="AW304" s="13" t="s">
        <v>32</v>
      </c>
      <c r="AX304" s="13" t="s">
        <v>78</v>
      </c>
      <c r="AY304" s="242" t="s">
        <v>154</v>
      </c>
    </row>
    <row r="305" s="14" customFormat="1">
      <c r="A305" s="14"/>
      <c r="B305" s="243"/>
      <c r="C305" s="244"/>
      <c r="D305" s="234" t="s">
        <v>163</v>
      </c>
      <c r="E305" s="245" t="s">
        <v>1</v>
      </c>
      <c r="F305" s="246" t="s">
        <v>434</v>
      </c>
      <c r="G305" s="244"/>
      <c r="H305" s="247">
        <v>366.41500000000002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163</v>
      </c>
      <c r="AU305" s="253" t="s">
        <v>88</v>
      </c>
      <c r="AV305" s="14" t="s">
        <v>88</v>
      </c>
      <c r="AW305" s="14" t="s">
        <v>32</v>
      </c>
      <c r="AX305" s="14" t="s">
        <v>78</v>
      </c>
      <c r="AY305" s="253" t="s">
        <v>154</v>
      </c>
    </row>
    <row r="306" s="14" customFormat="1">
      <c r="A306" s="14"/>
      <c r="B306" s="243"/>
      <c r="C306" s="244"/>
      <c r="D306" s="234" t="s">
        <v>163</v>
      </c>
      <c r="E306" s="245" t="s">
        <v>1</v>
      </c>
      <c r="F306" s="246" t="s">
        <v>435</v>
      </c>
      <c r="G306" s="244"/>
      <c r="H306" s="247">
        <v>11.34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163</v>
      </c>
      <c r="AU306" s="253" t="s">
        <v>88</v>
      </c>
      <c r="AV306" s="14" t="s">
        <v>88</v>
      </c>
      <c r="AW306" s="14" t="s">
        <v>32</v>
      </c>
      <c r="AX306" s="14" t="s">
        <v>78</v>
      </c>
      <c r="AY306" s="253" t="s">
        <v>154</v>
      </c>
    </row>
    <row r="307" s="14" customFormat="1">
      <c r="A307" s="14"/>
      <c r="B307" s="243"/>
      <c r="C307" s="244"/>
      <c r="D307" s="234" t="s">
        <v>163</v>
      </c>
      <c r="E307" s="245" t="s">
        <v>1</v>
      </c>
      <c r="F307" s="246" t="s">
        <v>436</v>
      </c>
      <c r="G307" s="244"/>
      <c r="H307" s="247">
        <v>39.125999999999998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163</v>
      </c>
      <c r="AU307" s="253" t="s">
        <v>88</v>
      </c>
      <c r="AV307" s="14" t="s">
        <v>88</v>
      </c>
      <c r="AW307" s="14" t="s">
        <v>32</v>
      </c>
      <c r="AX307" s="14" t="s">
        <v>78</v>
      </c>
      <c r="AY307" s="253" t="s">
        <v>154</v>
      </c>
    </row>
    <row r="308" s="14" customFormat="1">
      <c r="A308" s="14"/>
      <c r="B308" s="243"/>
      <c r="C308" s="244"/>
      <c r="D308" s="234" t="s">
        <v>163</v>
      </c>
      <c r="E308" s="245" t="s">
        <v>1</v>
      </c>
      <c r="F308" s="246" t="s">
        <v>437</v>
      </c>
      <c r="G308" s="244"/>
      <c r="H308" s="247">
        <v>244.096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163</v>
      </c>
      <c r="AU308" s="253" t="s">
        <v>88</v>
      </c>
      <c r="AV308" s="14" t="s">
        <v>88</v>
      </c>
      <c r="AW308" s="14" t="s">
        <v>32</v>
      </c>
      <c r="AX308" s="14" t="s">
        <v>78</v>
      </c>
      <c r="AY308" s="253" t="s">
        <v>154</v>
      </c>
    </row>
    <row r="309" s="15" customFormat="1">
      <c r="A309" s="15"/>
      <c r="B309" s="254"/>
      <c r="C309" s="255"/>
      <c r="D309" s="234" t="s">
        <v>163</v>
      </c>
      <c r="E309" s="256" t="s">
        <v>1</v>
      </c>
      <c r="F309" s="257" t="s">
        <v>166</v>
      </c>
      <c r="G309" s="255"/>
      <c r="H309" s="258">
        <v>660.97699999999998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163</v>
      </c>
      <c r="AU309" s="264" t="s">
        <v>88</v>
      </c>
      <c r="AV309" s="15" t="s">
        <v>161</v>
      </c>
      <c r="AW309" s="15" t="s">
        <v>32</v>
      </c>
      <c r="AX309" s="15" t="s">
        <v>86</v>
      </c>
      <c r="AY309" s="264" t="s">
        <v>154</v>
      </c>
    </row>
    <row r="310" s="2" customFormat="1" ht="24.15" customHeight="1">
      <c r="A310" s="39"/>
      <c r="B310" s="40"/>
      <c r="C310" s="219" t="s">
        <v>438</v>
      </c>
      <c r="D310" s="219" t="s">
        <v>156</v>
      </c>
      <c r="E310" s="220" t="s">
        <v>439</v>
      </c>
      <c r="F310" s="221" t="s">
        <v>440</v>
      </c>
      <c r="G310" s="222" t="s">
        <v>159</v>
      </c>
      <c r="H310" s="223">
        <v>198.29300000000001</v>
      </c>
      <c r="I310" s="224"/>
      <c r="J310" s="225">
        <f>ROUND(I310*H310,2)</f>
        <v>0</v>
      </c>
      <c r="K310" s="221" t="s">
        <v>160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0.0043800000000000002</v>
      </c>
      <c r="R310" s="228">
        <f>Q310*H310</f>
        <v>0.86852334000000009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161</v>
      </c>
      <c r="AT310" s="230" t="s">
        <v>156</v>
      </c>
      <c r="AU310" s="230" t="s">
        <v>88</v>
      </c>
      <c r="AY310" s="18" t="s">
        <v>154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86</v>
      </c>
      <c r="BK310" s="231">
        <f>ROUND(I310*H310,2)</f>
        <v>0</v>
      </c>
      <c r="BL310" s="18" t="s">
        <v>161</v>
      </c>
      <c r="BM310" s="230" t="s">
        <v>441</v>
      </c>
    </row>
    <row r="311" s="13" customFormat="1">
      <c r="A311" s="13"/>
      <c r="B311" s="232"/>
      <c r="C311" s="233"/>
      <c r="D311" s="234" t="s">
        <v>163</v>
      </c>
      <c r="E311" s="235" t="s">
        <v>1</v>
      </c>
      <c r="F311" s="236" t="s">
        <v>442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163</v>
      </c>
      <c r="AU311" s="242" t="s">
        <v>88</v>
      </c>
      <c r="AV311" s="13" t="s">
        <v>86</v>
      </c>
      <c r="AW311" s="13" t="s">
        <v>32</v>
      </c>
      <c r="AX311" s="13" t="s">
        <v>78</v>
      </c>
      <c r="AY311" s="242" t="s">
        <v>154</v>
      </c>
    </row>
    <row r="312" s="14" customFormat="1">
      <c r="A312" s="14"/>
      <c r="B312" s="243"/>
      <c r="C312" s="244"/>
      <c r="D312" s="234" t="s">
        <v>163</v>
      </c>
      <c r="E312" s="245" t="s">
        <v>1</v>
      </c>
      <c r="F312" s="246" t="s">
        <v>443</v>
      </c>
      <c r="G312" s="244"/>
      <c r="H312" s="247">
        <v>198.29300000000001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163</v>
      </c>
      <c r="AU312" s="253" t="s">
        <v>88</v>
      </c>
      <c r="AV312" s="14" t="s">
        <v>88</v>
      </c>
      <c r="AW312" s="14" t="s">
        <v>32</v>
      </c>
      <c r="AX312" s="14" t="s">
        <v>78</v>
      </c>
      <c r="AY312" s="253" t="s">
        <v>154</v>
      </c>
    </row>
    <row r="313" s="15" customFormat="1">
      <c r="A313" s="15"/>
      <c r="B313" s="254"/>
      <c r="C313" s="255"/>
      <c r="D313" s="234" t="s">
        <v>163</v>
      </c>
      <c r="E313" s="256" t="s">
        <v>1</v>
      </c>
      <c r="F313" s="257" t="s">
        <v>166</v>
      </c>
      <c r="G313" s="255"/>
      <c r="H313" s="258">
        <v>198.29300000000001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163</v>
      </c>
      <c r="AU313" s="264" t="s">
        <v>88</v>
      </c>
      <c r="AV313" s="15" t="s">
        <v>161</v>
      </c>
      <c r="AW313" s="15" t="s">
        <v>32</v>
      </c>
      <c r="AX313" s="15" t="s">
        <v>86</v>
      </c>
      <c r="AY313" s="264" t="s">
        <v>154</v>
      </c>
    </row>
    <row r="314" s="2" customFormat="1" ht="21.75" customHeight="1">
      <c r="A314" s="39"/>
      <c r="B314" s="40"/>
      <c r="C314" s="219" t="s">
        <v>444</v>
      </c>
      <c r="D314" s="219" t="s">
        <v>156</v>
      </c>
      <c r="E314" s="220" t="s">
        <v>445</v>
      </c>
      <c r="F314" s="221" t="s">
        <v>446</v>
      </c>
      <c r="G314" s="222" t="s">
        <v>159</v>
      </c>
      <c r="H314" s="223">
        <v>8.2959999999999994</v>
      </c>
      <c r="I314" s="224"/>
      <c r="J314" s="225">
        <f>ROUND(I314*H314,2)</f>
        <v>0</v>
      </c>
      <c r="K314" s="221" t="s">
        <v>160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0.040629999999999999</v>
      </c>
      <c r="R314" s="228">
        <f>Q314*H314</f>
        <v>0.33706647999999995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161</v>
      </c>
      <c r="AT314" s="230" t="s">
        <v>156</v>
      </c>
      <c r="AU314" s="230" t="s">
        <v>88</v>
      </c>
      <c r="AY314" s="18" t="s">
        <v>154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86</v>
      </c>
      <c r="BK314" s="231">
        <f>ROUND(I314*H314,2)</f>
        <v>0</v>
      </c>
      <c r="BL314" s="18" t="s">
        <v>161</v>
      </c>
      <c r="BM314" s="230" t="s">
        <v>447</v>
      </c>
    </row>
    <row r="315" s="14" customFormat="1">
      <c r="A315" s="14"/>
      <c r="B315" s="243"/>
      <c r="C315" s="244"/>
      <c r="D315" s="234" t="s">
        <v>163</v>
      </c>
      <c r="E315" s="245" t="s">
        <v>1</v>
      </c>
      <c r="F315" s="246" t="s">
        <v>385</v>
      </c>
      <c r="G315" s="244"/>
      <c r="H315" s="247">
        <v>3.3119999999999998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163</v>
      </c>
      <c r="AU315" s="253" t="s">
        <v>88</v>
      </c>
      <c r="AV315" s="14" t="s">
        <v>88</v>
      </c>
      <c r="AW315" s="14" t="s">
        <v>32</v>
      </c>
      <c r="AX315" s="14" t="s">
        <v>78</v>
      </c>
      <c r="AY315" s="253" t="s">
        <v>154</v>
      </c>
    </row>
    <row r="316" s="14" customFormat="1">
      <c r="A316" s="14"/>
      <c r="B316" s="243"/>
      <c r="C316" s="244"/>
      <c r="D316" s="234" t="s">
        <v>163</v>
      </c>
      <c r="E316" s="245" t="s">
        <v>1</v>
      </c>
      <c r="F316" s="246" t="s">
        <v>386</v>
      </c>
      <c r="G316" s="244"/>
      <c r="H316" s="247">
        <v>4.984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163</v>
      </c>
      <c r="AU316" s="253" t="s">
        <v>88</v>
      </c>
      <c r="AV316" s="14" t="s">
        <v>88</v>
      </c>
      <c r="AW316" s="14" t="s">
        <v>32</v>
      </c>
      <c r="AX316" s="14" t="s">
        <v>78</v>
      </c>
      <c r="AY316" s="253" t="s">
        <v>154</v>
      </c>
    </row>
    <row r="317" s="15" customFormat="1">
      <c r="A317" s="15"/>
      <c r="B317" s="254"/>
      <c r="C317" s="255"/>
      <c r="D317" s="234" t="s">
        <v>163</v>
      </c>
      <c r="E317" s="256" t="s">
        <v>1</v>
      </c>
      <c r="F317" s="257" t="s">
        <v>166</v>
      </c>
      <c r="G317" s="255"/>
      <c r="H317" s="258">
        <v>8.2959999999999994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163</v>
      </c>
      <c r="AU317" s="264" t="s">
        <v>88</v>
      </c>
      <c r="AV317" s="15" t="s">
        <v>161</v>
      </c>
      <c r="AW317" s="15" t="s">
        <v>32</v>
      </c>
      <c r="AX317" s="15" t="s">
        <v>86</v>
      </c>
      <c r="AY317" s="264" t="s">
        <v>154</v>
      </c>
    </row>
    <row r="318" s="2" customFormat="1" ht="24.15" customHeight="1">
      <c r="A318" s="39"/>
      <c r="B318" s="40"/>
      <c r="C318" s="219" t="s">
        <v>448</v>
      </c>
      <c r="D318" s="219" t="s">
        <v>156</v>
      </c>
      <c r="E318" s="220" t="s">
        <v>449</v>
      </c>
      <c r="F318" s="221" t="s">
        <v>450</v>
      </c>
      <c r="G318" s="222" t="s">
        <v>159</v>
      </c>
      <c r="H318" s="223">
        <v>660.97699999999998</v>
      </c>
      <c r="I318" s="224"/>
      <c r="J318" s="225">
        <f>ROUND(I318*H318,2)</f>
        <v>0</v>
      </c>
      <c r="K318" s="221" t="s">
        <v>160</v>
      </c>
      <c r="L318" s="45"/>
      <c r="M318" s="226" t="s">
        <v>1</v>
      </c>
      <c r="N318" s="227" t="s">
        <v>43</v>
      </c>
      <c r="O318" s="92"/>
      <c r="P318" s="228">
        <f>O318*H318</f>
        <v>0</v>
      </c>
      <c r="Q318" s="228">
        <v>0.018380000000000001</v>
      </c>
      <c r="R318" s="228">
        <f>Q318*H318</f>
        <v>12.14875726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161</v>
      </c>
      <c r="AT318" s="230" t="s">
        <v>156</v>
      </c>
      <c r="AU318" s="230" t="s">
        <v>88</v>
      </c>
      <c r="AY318" s="18" t="s">
        <v>154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161</v>
      </c>
      <c r="BM318" s="230" t="s">
        <v>451</v>
      </c>
    </row>
    <row r="319" s="2" customFormat="1" ht="37.8" customHeight="1">
      <c r="A319" s="39"/>
      <c r="B319" s="40"/>
      <c r="C319" s="219" t="s">
        <v>452</v>
      </c>
      <c r="D319" s="219" t="s">
        <v>156</v>
      </c>
      <c r="E319" s="220" t="s">
        <v>453</v>
      </c>
      <c r="F319" s="221" t="s">
        <v>454</v>
      </c>
      <c r="G319" s="222" t="s">
        <v>159</v>
      </c>
      <c r="H319" s="223">
        <v>199.798</v>
      </c>
      <c r="I319" s="224"/>
      <c r="J319" s="225">
        <f>ROUND(I319*H319,2)</f>
        <v>0</v>
      </c>
      <c r="K319" s="221" t="s">
        <v>160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0.019699999999999999</v>
      </c>
      <c r="R319" s="228">
        <f>Q319*H319</f>
        <v>3.9360206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161</v>
      </c>
      <c r="AT319" s="230" t="s">
        <v>156</v>
      </c>
      <c r="AU319" s="230" t="s">
        <v>88</v>
      </c>
      <c r="AY319" s="18" t="s">
        <v>154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86</v>
      </c>
      <c r="BK319" s="231">
        <f>ROUND(I319*H319,2)</f>
        <v>0</v>
      </c>
      <c r="BL319" s="18" t="s">
        <v>161</v>
      </c>
      <c r="BM319" s="230" t="s">
        <v>455</v>
      </c>
    </row>
    <row r="320" s="13" customFormat="1">
      <c r="A320" s="13"/>
      <c r="B320" s="232"/>
      <c r="C320" s="233"/>
      <c r="D320" s="234" t="s">
        <v>163</v>
      </c>
      <c r="E320" s="235" t="s">
        <v>1</v>
      </c>
      <c r="F320" s="236" t="s">
        <v>456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163</v>
      </c>
      <c r="AU320" s="242" t="s">
        <v>88</v>
      </c>
      <c r="AV320" s="13" t="s">
        <v>86</v>
      </c>
      <c r="AW320" s="13" t="s">
        <v>32</v>
      </c>
      <c r="AX320" s="13" t="s">
        <v>78</v>
      </c>
      <c r="AY320" s="242" t="s">
        <v>154</v>
      </c>
    </row>
    <row r="321" s="14" customFormat="1">
      <c r="A321" s="14"/>
      <c r="B321" s="243"/>
      <c r="C321" s="244"/>
      <c r="D321" s="234" t="s">
        <v>163</v>
      </c>
      <c r="E321" s="245" t="s">
        <v>1</v>
      </c>
      <c r="F321" s="246" t="s">
        <v>457</v>
      </c>
      <c r="G321" s="244"/>
      <c r="H321" s="247">
        <v>199.798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163</v>
      </c>
      <c r="AU321" s="253" t="s">
        <v>88</v>
      </c>
      <c r="AV321" s="14" t="s">
        <v>88</v>
      </c>
      <c r="AW321" s="14" t="s">
        <v>32</v>
      </c>
      <c r="AX321" s="14" t="s">
        <v>78</v>
      </c>
      <c r="AY321" s="253" t="s">
        <v>154</v>
      </c>
    </row>
    <row r="322" s="15" customFormat="1">
      <c r="A322" s="15"/>
      <c r="B322" s="254"/>
      <c r="C322" s="255"/>
      <c r="D322" s="234" t="s">
        <v>163</v>
      </c>
      <c r="E322" s="256" t="s">
        <v>1</v>
      </c>
      <c r="F322" s="257" t="s">
        <v>166</v>
      </c>
      <c r="G322" s="255"/>
      <c r="H322" s="258">
        <v>199.798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163</v>
      </c>
      <c r="AU322" s="264" t="s">
        <v>88</v>
      </c>
      <c r="AV322" s="15" t="s">
        <v>161</v>
      </c>
      <c r="AW322" s="15" t="s">
        <v>32</v>
      </c>
      <c r="AX322" s="15" t="s">
        <v>86</v>
      </c>
      <c r="AY322" s="264" t="s">
        <v>154</v>
      </c>
    </row>
    <row r="323" s="2" customFormat="1" ht="24.15" customHeight="1">
      <c r="A323" s="39"/>
      <c r="B323" s="40"/>
      <c r="C323" s="219" t="s">
        <v>458</v>
      </c>
      <c r="D323" s="219" t="s">
        <v>156</v>
      </c>
      <c r="E323" s="220" t="s">
        <v>459</v>
      </c>
      <c r="F323" s="221" t="s">
        <v>460</v>
      </c>
      <c r="G323" s="222" t="s">
        <v>159</v>
      </c>
      <c r="H323" s="223">
        <v>103.95999999999999</v>
      </c>
      <c r="I323" s="224"/>
      <c r="J323" s="225">
        <f>ROUND(I323*H323,2)</f>
        <v>0</v>
      </c>
      <c r="K323" s="221" t="s">
        <v>160</v>
      </c>
      <c r="L323" s="45"/>
      <c r="M323" s="226" t="s">
        <v>1</v>
      </c>
      <c r="N323" s="227" t="s">
        <v>43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239</v>
      </c>
      <c r="AT323" s="230" t="s">
        <v>156</v>
      </c>
      <c r="AU323" s="230" t="s">
        <v>88</v>
      </c>
      <c r="AY323" s="18" t="s">
        <v>154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86</v>
      </c>
      <c r="BK323" s="231">
        <f>ROUND(I323*H323,2)</f>
        <v>0</v>
      </c>
      <c r="BL323" s="18" t="s">
        <v>239</v>
      </c>
      <c r="BM323" s="230" t="s">
        <v>461</v>
      </c>
    </row>
    <row r="324" s="13" customFormat="1">
      <c r="A324" s="13"/>
      <c r="B324" s="232"/>
      <c r="C324" s="233"/>
      <c r="D324" s="234" t="s">
        <v>163</v>
      </c>
      <c r="E324" s="235" t="s">
        <v>1</v>
      </c>
      <c r="F324" s="236" t="s">
        <v>462</v>
      </c>
      <c r="G324" s="233"/>
      <c r="H324" s="235" t="s">
        <v>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163</v>
      </c>
      <c r="AU324" s="242" t="s">
        <v>88</v>
      </c>
      <c r="AV324" s="13" t="s">
        <v>86</v>
      </c>
      <c r="AW324" s="13" t="s">
        <v>32</v>
      </c>
      <c r="AX324" s="13" t="s">
        <v>78</v>
      </c>
      <c r="AY324" s="242" t="s">
        <v>154</v>
      </c>
    </row>
    <row r="325" s="14" customFormat="1">
      <c r="A325" s="14"/>
      <c r="B325" s="243"/>
      <c r="C325" s="244"/>
      <c r="D325" s="234" t="s">
        <v>163</v>
      </c>
      <c r="E325" s="245" t="s">
        <v>1</v>
      </c>
      <c r="F325" s="246" t="s">
        <v>463</v>
      </c>
      <c r="G325" s="244"/>
      <c r="H325" s="247">
        <v>103.95999999999999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163</v>
      </c>
      <c r="AU325" s="253" t="s">
        <v>88</v>
      </c>
      <c r="AV325" s="14" t="s">
        <v>88</v>
      </c>
      <c r="AW325" s="14" t="s">
        <v>32</v>
      </c>
      <c r="AX325" s="14" t="s">
        <v>78</v>
      </c>
      <c r="AY325" s="253" t="s">
        <v>154</v>
      </c>
    </row>
    <row r="326" s="15" customFormat="1">
      <c r="A326" s="15"/>
      <c r="B326" s="254"/>
      <c r="C326" s="255"/>
      <c r="D326" s="234" t="s">
        <v>163</v>
      </c>
      <c r="E326" s="256" t="s">
        <v>1</v>
      </c>
      <c r="F326" s="257" t="s">
        <v>166</v>
      </c>
      <c r="G326" s="255"/>
      <c r="H326" s="258">
        <v>103.95999999999999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163</v>
      </c>
      <c r="AU326" s="264" t="s">
        <v>88</v>
      </c>
      <c r="AV326" s="15" t="s">
        <v>161</v>
      </c>
      <c r="AW326" s="15" t="s">
        <v>32</v>
      </c>
      <c r="AX326" s="15" t="s">
        <v>86</v>
      </c>
      <c r="AY326" s="264" t="s">
        <v>154</v>
      </c>
    </row>
    <row r="327" s="2" customFormat="1" ht="24.15" customHeight="1">
      <c r="A327" s="39"/>
      <c r="B327" s="40"/>
      <c r="C327" s="219" t="s">
        <v>464</v>
      </c>
      <c r="D327" s="219" t="s">
        <v>156</v>
      </c>
      <c r="E327" s="220" t="s">
        <v>465</v>
      </c>
      <c r="F327" s="221" t="s">
        <v>466</v>
      </c>
      <c r="G327" s="222" t="s">
        <v>377</v>
      </c>
      <c r="H327" s="223">
        <v>198</v>
      </c>
      <c r="I327" s="224"/>
      <c r="J327" s="225">
        <f>ROUND(I327*H327,2)</f>
        <v>0</v>
      </c>
      <c r="K327" s="221" t="s">
        <v>160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161</v>
      </c>
      <c r="AT327" s="230" t="s">
        <v>156</v>
      </c>
      <c r="AU327" s="230" t="s">
        <v>88</v>
      </c>
      <c r="AY327" s="18" t="s">
        <v>154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86</v>
      </c>
      <c r="BK327" s="231">
        <f>ROUND(I327*H327,2)</f>
        <v>0</v>
      </c>
      <c r="BL327" s="18" t="s">
        <v>161</v>
      </c>
      <c r="BM327" s="230" t="s">
        <v>467</v>
      </c>
    </row>
    <row r="328" s="2" customFormat="1" ht="16.5" customHeight="1">
      <c r="A328" s="39"/>
      <c r="B328" s="40"/>
      <c r="C328" s="276" t="s">
        <v>468</v>
      </c>
      <c r="D328" s="276" t="s">
        <v>344</v>
      </c>
      <c r="E328" s="277" t="s">
        <v>469</v>
      </c>
      <c r="F328" s="278" t="s">
        <v>470</v>
      </c>
      <c r="G328" s="279" t="s">
        <v>377</v>
      </c>
      <c r="H328" s="280">
        <v>207.90000000000001</v>
      </c>
      <c r="I328" s="281"/>
      <c r="J328" s="282">
        <f>ROUND(I328*H328,2)</f>
        <v>0</v>
      </c>
      <c r="K328" s="278" t="s">
        <v>160</v>
      </c>
      <c r="L328" s="283"/>
      <c r="M328" s="284" t="s">
        <v>1</v>
      </c>
      <c r="N328" s="285" t="s">
        <v>43</v>
      </c>
      <c r="O328" s="92"/>
      <c r="P328" s="228">
        <f>O328*H328</f>
        <v>0</v>
      </c>
      <c r="Q328" s="228">
        <v>0.00010000000000000001</v>
      </c>
      <c r="R328" s="228">
        <f>Q328*H328</f>
        <v>0.020790000000000003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199</v>
      </c>
      <c r="AT328" s="230" t="s">
        <v>344</v>
      </c>
      <c r="AU328" s="230" t="s">
        <v>88</v>
      </c>
      <c r="AY328" s="18" t="s">
        <v>154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161</v>
      </c>
      <c r="BM328" s="230" t="s">
        <v>471</v>
      </c>
    </row>
    <row r="329" s="14" customFormat="1">
      <c r="A329" s="14"/>
      <c r="B329" s="243"/>
      <c r="C329" s="244"/>
      <c r="D329" s="234" t="s">
        <v>163</v>
      </c>
      <c r="E329" s="244"/>
      <c r="F329" s="246" t="s">
        <v>472</v>
      </c>
      <c r="G329" s="244"/>
      <c r="H329" s="247">
        <v>207.90000000000001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163</v>
      </c>
      <c r="AU329" s="253" t="s">
        <v>88</v>
      </c>
      <c r="AV329" s="14" t="s">
        <v>88</v>
      </c>
      <c r="AW329" s="14" t="s">
        <v>4</v>
      </c>
      <c r="AX329" s="14" t="s">
        <v>86</v>
      </c>
      <c r="AY329" s="253" t="s">
        <v>154</v>
      </c>
    </row>
    <row r="330" s="2" customFormat="1" ht="24.15" customHeight="1">
      <c r="A330" s="39"/>
      <c r="B330" s="40"/>
      <c r="C330" s="219" t="s">
        <v>473</v>
      </c>
      <c r="D330" s="219" t="s">
        <v>156</v>
      </c>
      <c r="E330" s="220" t="s">
        <v>474</v>
      </c>
      <c r="F330" s="221" t="s">
        <v>475</v>
      </c>
      <c r="G330" s="222" t="s">
        <v>377</v>
      </c>
      <c r="H330" s="223">
        <v>135</v>
      </c>
      <c r="I330" s="224"/>
      <c r="J330" s="225">
        <f>ROUND(I330*H330,2)</f>
        <v>0</v>
      </c>
      <c r="K330" s="221" t="s">
        <v>160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161</v>
      </c>
      <c r="AT330" s="230" t="s">
        <v>156</v>
      </c>
      <c r="AU330" s="230" t="s">
        <v>88</v>
      </c>
      <c r="AY330" s="18" t="s">
        <v>154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161</v>
      </c>
      <c r="BM330" s="230" t="s">
        <v>476</v>
      </c>
    </row>
    <row r="331" s="2" customFormat="1" ht="24.15" customHeight="1">
      <c r="A331" s="39"/>
      <c r="B331" s="40"/>
      <c r="C331" s="276" t="s">
        <v>477</v>
      </c>
      <c r="D331" s="276" t="s">
        <v>344</v>
      </c>
      <c r="E331" s="277" t="s">
        <v>478</v>
      </c>
      <c r="F331" s="278" t="s">
        <v>479</v>
      </c>
      <c r="G331" s="279" t="s">
        <v>377</v>
      </c>
      <c r="H331" s="280">
        <v>141.75</v>
      </c>
      <c r="I331" s="281"/>
      <c r="J331" s="282">
        <f>ROUND(I331*H331,2)</f>
        <v>0</v>
      </c>
      <c r="K331" s="278" t="s">
        <v>160</v>
      </c>
      <c r="L331" s="283"/>
      <c r="M331" s="284" t="s">
        <v>1</v>
      </c>
      <c r="N331" s="285" t="s">
        <v>43</v>
      </c>
      <c r="O331" s="92"/>
      <c r="P331" s="228">
        <f>O331*H331</f>
        <v>0</v>
      </c>
      <c r="Q331" s="228">
        <v>4.0000000000000003E-05</v>
      </c>
      <c r="R331" s="228">
        <f>Q331*H331</f>
        <v>0.0056700000000000006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199</v>
      </c>
      <c r="AT331" s="230" t="s">
        <v>344</v>
      </c>
      <c r="AU331" s="230" t="s">
        <v>88</v>
      </c>
      <c r="AY331" s="18" t="s">
        <v>154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161</v>
      </c>
      <c r="BM331" s="230" t="s">
        <v>480</v>
      </c>
    </row>
    <row r="332" s="14" customFormat="1">
      <c r="A332" s="14"/>
      <c r="B332" s="243"/>
      <c r="C332" s="244"/>
      <c r="D332" s="234" t="s">
        <v>163</v>
      </c>
      <c r="E332" s="244"/>
      <c r="F332" s="246" t="s">
        <v>481</v>
      </c>
      <c r="G332" s="244"/>
      <c r="H332" s="247">
        <v>141.75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163</v>
      </c>
      <c r="AU332" s="253" t="s">
        <v>88</v>
      </c>
      <c r="AV332" s="14" t="s">
        <v>88</v>
      </c>
      <c r="AW332" s="14" t="s">
        <v>4</v>
      </c>
      <c r="AX332" s="14" t="s">
        <v>86</v>
      </c>
      <c r="AY332" s="253" t="s">
        <v>154</v>
      </c>
    </row>
    <row r="333" s="2" customFormat="1" ht="37.8" customHeight="1">
      <c r="A333" s="39"/>
      <c r="B333" s="40"/>
      <c r="C333" s="219" t="s">
        <v>482</v>
      </c>
      <c r="D333" s="219" t="s">
        <v>156</v>
      </c>
      <c r="E333" s="220" t="s">
        <v>483</v>
      </c>
      <c r="F333" s="221" t="s">
        <v>484</v>
      </c>
      <c r="G333" s="222" t="s">
        <v>159</v>
      </c>
      <c r="H333" s="223">
        <v>27</v>
      </c>
      <c r="I333" s="224"/>
      <c r="J333" s="225">
        <f>ROUND(I333*H333,2)</f>
        <v>0</v>
      </c>
      <c r="K333" s="221" t="s">
        <v>160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0.0085900000000000004</v>
      </c>
      <c r="R333" s="228">
        <f>Q333*H333</f>
        <v>0.23193000000000003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161</v>
      </c>
      <c r="AT333" s="230" t="s">
        <v>156</v>
      </c>
      <c r="AU333" s="230" t="s">
        <v>88</v>
      </c>
      <c r="AY333" s="18" t="s">
        <v>154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161</v>
      </c>
      <c r="BM333" s="230" t="s">
        <v>485</v>
      </c>
    </row>
    <row r="334" s="2" customFormat="1" ht="24.15" customHeight="1">
      <c r="A334" s="39"/>
      <c r="B334" s="40"/>
      <c r="C334" s="276" t="s">
        <v>486</v>
      </c>
      <c r="D334" s="276" t="s">
        <v>344</v>
      </c>
      <c r="E334" s="277" t="s">
        <v>487</v>
      </c>
      <c r="F334" s="278" t="s">
        <v>488</v>
      </c>
      <c r="G334" s="279" t="s">
        <v>159</v>
      </c>
      <c r="H334" s="280">
        <v>28.350000000000001</v>
      </c>
      <c r="I334" s="281"/>
      <c r="J334" s="282">
        <f>ROUND(I334*H334,2)</f>
        <v>0</v>
      </c>
      <c r="K334" s="278" t="s">
        <v>160</v>
      </c>
      <c r="L334" s="283"/>
      <c r="M334" s="284" t="s">
        <v>1</v>
      </c>
      <c r="N334" s="285" t="s">
        <v>43</v>
      </c>
      <c r="O334" s="92"/>
      <c r="P334" s="228">
        <f>O334*H334</f>
        <v>0</v>
      </c>
      <c r="Q334" s="228">
        <v>0.0035999999999999999</v>
      </c>
      <c r="R334" s="228">
        <f>Q334*H334</f>
        <v>0.10206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199</v>
      </c>
      <c r="AT334" s="230" t="s">
        <v>344</v>
      </c>
      <c r="AU334" s="230" t="s">
        <v>88</v>
      </c>
      <c r="AY334" s="18" t="s">
        <v>154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161</v>
      </c>
      <c r="BM334" s="230" t="s">
        <v>489</v>
      </c>
    </row>
    <row r="335" s="14" customFormat="1">
      <c r="A335" s="14"/>
      <c r="B335" s="243"/>
      <c r="C335" s="244"/>
      <c r="D335" s="234" t="s">
        <v>163</v>
      </c>
      <c r="E335" s="244"/>
      <c r="F335" s="246" t="s">
        <v>490</v>
      </c>
      <c r="G335" s="244"/>
      <c r="H335" s="247">
        <v>28.350000000000001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163</v>
      </c>
      <c r="AU335" s="253" t="s">
        <v>88</v>
      </c>
      <c r="AV335" s="14" t="s">
        <v>88</v>
      </c>
      <c r="AW335" s="14" t="s">
        <v>4</v>
      </c>
      <c r="AX335" s="14" t="s">
        <v>86</v>
      </c>
      <c r="AY335" s="253" t="s">
        <v>154</v>
      </c>
    </row>
    <row r="336" s="2" customFormat="1" ht="37.8" customHeight="1">
      <c r="A336" s="39"/>
      <c r="B336" s="40"/>
      <c r="C336" s="219" t="s">
        <v>491</v>
      </c>
      <c r="D336" s="219" t="s">
        <v>156</v>
      </c>
      <c r="E336" s="220" t="s">
        <v>492</v>
      </c>
      <c r="F336" s="221" t="s">
        <v>493</v>
      </c>
      <c r="G336" s="222" t="s">
        <v>159</v>
      </c>
      <c r="H336" s="223">
        <v>304</v>
      </c>
      <c r="I336" s="224"/>
      <c r="J336" s="225">
        <f>ROUND(I336*H336,2)</f>
        <v>0</v>
      </c>
      <c r="K336" s="221" t="s">
        <v>160</v>
      </c>
      <c r="L336" s="45"/>
      <c r="M336" s="226" t="s">
        <v>1</v>
      </c>
      <c r="N336" s="227" t="s">
        <v>43</v>
      </c>
      <c r="O336" s="92"/>
      <c r="P336" s="228">
        <f>O336*H336</f>
        <v>0</v>
      </c>
      <c r="Q336" s="228">
        <v>0.0086700000000000006</v>
      </c>
      <c r="R336" s="228">
        <f>Q336*H336</f>
        <v>2.6356800000000002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161</v>
      </c>
      <c r="AT336" s="230" t="s">
        <v>156</v>
      </c>
      <c r="AU336" s="230" t="s">
        <v>88</v>
      </c>
      <c r="AY336" s="18" t="s">
        <v>154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86</v>
      </c>
      <c r="BK336" s="231">
        <f>ROUND(I336*H336,2)</f>
        <v>0</v>
      </c>
      <c r="BL336" s="18" t="s">
        <v>161</v>
      </c>
      <c r="BM336" s="230" t="s">
        <v>494</v>
      </c>
    </row>
    <row r="337" s="2" customFormat="1" ht="21.75" customHeight="1">
      <c r="A337" s="39"/>
      <c r="B337" s="40"/>
      <c r="C337" s="276" t="s">
        <v>495</v>
      </c>
      <c r="D337" s="276" t="s">
        <v>344</v>
      </c>
      <c r="E337" s="277" t="s">
        <v>496</v>
      </c>
      <c r="F337" s="278" t="s">
        <v>497</v>
      </c>
      <c r="G337" s="279" t="s">
        <v>159</v>
      </c>
      <c r="H337" s="280">
        <v>319.19999999999999</v>
      </c>
      <c r="I337" s="281"/>
      <c r="J337" s="282">
        <f>ROUND(I337*H337,2)</f>
        <v>0</v>
      </c>
      <c r="K337" s="278" t="s">
        <v>160</v>
      </c>
      <c r="L337" s="283"/>
      <c r="M337" s="284" t="s">
        <v>1</v>
      </c>
      <c r="N337" s="285" t="s">
        <v>43</v>
      </c>
      <c r="O337" s="92"/>
      <c r="P337" s="228">
        <f>O337*H337</f>
        <v>0</v>
      </c>
      <c r="Q337" s="228">
        <v>0.0020999999999999999</v>
      </c>
      <c r="R337" s="228">
        <f>Q337*H337</f>
        <v>0.67031999999999992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199</v>
      </c>
      <c r="AT337" s="230" t="s">
        <v>344</v>
      </c>
      <c r="AU337" s="230" t="s">
        <v>88</v>
      </c>
      <c r="AY337" s="18" t="s">
        <v>154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161</v>
      </c>
      <c r="BM337" s="230" t="s">
        <v>498</v>
      </c>
    </row>
    <row r="338" s="14" customFormat="1">
      <c r="A338" s="14"/>
      <c r="B338" s="243"/>
      <c r="C338" s="244"/>
      <c r="D338" s="234" t="s">
        <v>163</v>
      </c>
      <c r="E338" s="244"/>
      <c r="F338" s="246" t="s">
        <v>499</v>
      </c>
      <c r="G338" s="244"/>
      <c r="H338" s="247">
        <v>319.19999999999999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163</v>
      </c>
      <c r="AU338" s="253" t="s">
        <v>88</v>
      </c>
      <c r="AV338" s="14" t="s">
        <v>88</v>
      </c>
      <c r="AW338" s="14" t="s">
        <v>4</v>
      </c>
      <c r="AX338" s="14" t="s">
        <v>86</v>
      </c>
      <c r="AY338" s="253" t="s">
        <v>154</v>
      </c>
    </row>
    <row r="339" s="2" customFormat="1" ht="37.8" customHeight="1">
      <c r="A339" s="39"/>
      <c r="B339" s="40"/>
      <c r="C339" s="219" t="s">
        <v>500</v>
      </c>
      <c r="D339" s="219" t="s">
        <v>156</v>
      </c>
      <c r="E339" s="220" t="s">
        <v>501</v>
      </c>
      <c r="F339" s="221" t="s">
        <v>502</v>
      </c>
      <c r="G339" s="222" t="s">
        <v>377</v>
      </c>
      <c r="H339" s="223">
        <v>95</v>
      </c>
      <c r="I339" s="224"/>
      <c r="J339" s="225">
        <f>ROUND(I339*H339,2)</f>
        <v>0</v>
      </c>
      <c r="K339" s="221" t="s">
        <v>160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0.0017600000000000001</v>
      </c>
      <c r="R339" s="228">
        <f>Q339*H339</f>
        <v>0.16720000000000002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161</v>
      </c>
      <c r="AT339" s="230" t="s">
        <v>156</v>
      </c>
      <c r="AU339" s="230" t="s">
        <v>88</v>
      </c>
      <c r="AY339" s="18" t="s">
        <v>154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161</v>
      </c>
      <c r="BM339" s="230" t="s">
        <v>503</v>
      </c>
    </row>
    <row r="340" s="2" customFormat="1" ht="16.5" customHeight="1">
      <c r="A340" s="39"/>
      <c r="B340" s="40"/>
      <c r="C340" s="276" t="s">
        <v>504</v>
      </c>
      <c r="D340" s="276" t="s">
        <v>344</v>
      </c>
      <c r="E340" s="277" t="s">
        <v>505</v>
      </c>
      <c r="F340" s="278" t="s">
        <v>506</v>
      </c>
      <c r="G340" s="279" t="s">
        <v>159</v>
      </c>
      <c r="H340" s="280">
        <v>31.350000000000001</v>
      </c>
      <c r="I340" s="281"/>
      <c r="J340" s="282">
        <f>ROUND(I340*H340,2)</f>
        <v>0</v>
      </c>
      <c r="K340" s="278" t="s">
        <v>160</v>
      </c>
      <c r="L340" s="283"/>
      <c r="M340" s="284" t="s">
        <v>1</v>
      </c>
      <c r="N340" s="285" t="s">
        <v>43</v>
      </c>
      <c r="O340" s="92"/>
      <c r="P340" s="228">
        <f>O340*H340</f>
        <v>0</v>
      </c>
      <c r="Q340" s="228">
        <v>0.00068000000000000005</v>
      </c>
      <c r="R340" s="228">
        <f>Q340*H340</f>
        <v>0.021318000000000004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199</v>
      </c>
      <c r="AT340" s="230" t="s">
        <v>344</v>
      </c>
      <c r="AU340" s="230" t="s">
        <v>88</v>
      </c>
      <c r="AY340" s="18" t="s">
        <v>154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161</v>
      </c>
      <c r="BM340" s="230" t="s">
        <v>507</v>
      </c>
    </row>
    <row r="341" s="14" customFormat="1">
      <c r="A341" s="14"/>
      <c r="B341" s="243"/>
      <c r="C341" s="244"/>
      <c r="D341" s="234" t="s">
        <v>163</v>
      </c>
      <c r="E341" s="245" t="s">
        <v>1</v>
      </c>
      <c r="F341" s="246" t="s">
        <v>508</v>
      </c>
      <c r="G341" s="244"/>
      <c r="H341" s="247">
        <v>28.5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163</v>
      </c>
      <c r="AU341" s="253" t="s">
        <v>88</v>
      </c>
      <c r="AV341" s="14" t="s">
        <v>88</v>
      </c>
      <c r="AW341" s="14" t="s">
        <v>32</v>
      </c>
      <c r="AX341" s="14" t="s">
        <v>78</v>
      </c>
      <c r="AY341" s="253" t="s">
        <v>154</v>
      </c>
    </row>
    <row r="342" s="15" customFormat="1">
      <c r="A342" s="15"/>
      <c r="B342" s="254"/>
      <c r="C342" s="255"/>
      <c r="D342" s="234" t="s">
        <v>163</v>
      </c>
      <c r="E342" s="256" t="s">
        <v>1</v>
      </c>
      <c r="F342" s="257" t="s">
        <v>166</v>
      </c>
      <c r="G342" s="255"/>
      <c r="H342" s="258">
        <v>28.5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163</v>
      </c>
      <c r="AU342" s="264" t="s">
        <v>88</v>
      </c>
      <c r="AV342" s="15" t="s">
        <v>161</v>
      </c>
      <c r="AW342" s="15" t="s">
        <v>32</v>
      </c>
      <c r="AX342" s="15" t="s">
        <v>86</v>
      </c>
      <c r="AY342" s="264" t="s">
        <v>154</v>
      </c>
    </row>
    <row r="343" s="14" customFormat="1">
      <c r="A343" s="14"/>
      <c r="B343" s="243"/>
      <c r="C343" s="244"/>
      <c r="D343" s="234" t="s">
        <v>163</v>
      </c>
      <c r="E343" s="244"/>
      <c r="F343" s="246" t="s">
        <v>509</v>
      </c>
      <c r="G343" s="244"/>
      <c r="H343" s="247">
        <v>31.350000000000001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163</v>
      </c>
      <c r="AU343" s="253" t="s">
        <v>88</v>
      </c>
      <c r="AV343" s="14" t="s">
        <v>88</v>
      </c>
      <c r="AW343" s="14" t="s">
        <v>4</v>
      </c>
      <c r="AX343" s="14" t="s">
        <v>86</v>
      </c>
      <c r="AY343" s="253" t="s">
        <v>154</v>
      </c>
    </row>
    <row r="344" s="2" customFormat="1" ht="24.15" customHeight="1">
      <c r="A344" s="39"/>
      <c r="B344" s="40"/>
      <c r="C344" s="219" t="s">
        <v>510</v>
      </c>
      <c r="D344" s="219" t="s">
        <v>156</v>
      </c>
      <c r="E344" s="220" t="s">
        <v>511</v>
      </c>
      <c r="F344" s="221" t="s">
        <v>512</v>
      </c>
      <c r="G344" s="222" t="s">
        <v>377</v>
      </c>
      <c r="H344" s="223">
        <v>42</v>
      </c>
      <c r="I344" s="224"/>
      <c r="J344" s="225">
        <f>ROUND(I344*H344,2)</f>
        <v>0</v>
      </c>
      <c r="K344" s="221" t="s">
        <v>160</v>
      </c>
      <c r="L344" s="45"/>
      <c r="M344" s="226" t="s">
        <v>1</v>
      </c>
      <c r="N344" s="227" t="s">
        <v>43</v>
      </c>
      <c r="O344" s="92"/>
      <c r="P344" s="228">
        <f>O344*H344</f>
        <v>0</v>
      </c>
      <c r="Q344" s="228">
        <v>3.0000000000000001E-05</v>
      </c>
      <c r="R344" s="228">
        <f>Q344*H344</f>
        <v>0.0012600000000000001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161</v>
      </c>
      <c r="AT344" s="230" t="s">
        <v>156</v>
      </c>
      <c r="AU344" s="230" t="s">
        <v>88</v>
      </c>
      <c r="AY344" s="18" t="s">
        <v>154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86</v>
      </c>
      <c r="BK344" s="231">
        <f>ROUND(I344*H344,2)</f>
        <v>0</v>
      </c>
      <c r="BL344" s="18" t="s">
        <v>161</v>
      </c>
      <c r="BM344" s="230" t="s">
        <v>513</v>
      </c>
    </row>
    <row r="345" s="2" customFormat="1" ht="24.15" customHeight="1">
      <c r="A345" s="39"/>
      <c r="B345" s="40"/>
      <c r="C345" s="276" t="s">
        <v>514</v>
      </c>
      <c r="D345" s="276" t="s">
        <v>344</v>
      </c>
      <c r="E345" s="277" t="s">
        <v>515</v>
      </c>
      <c r="F345" s="278" t="s">
        <v>516</v>
      </c>
      <c r="G345" s="279" t="s">
        <v>377</v>
      </c>
      <c r="H345" s="280">
        <v>44.100000000000001</v>
      </c>
      <c r="I345" s="281"/>
      <c r="J345" s="282">
        <f>ROUND(I345*H345,2)</f>
        <v>0</v>
      </c>
      <c r="K345" s="278" t="s">
        <v>160</v>
      </c>
      <c r="L345" s="283"/>
      <c r="M345" s="284" t="s">
        <v>1</v>
      </c>
      <c r="N345" s="285" t="s">
        <v>43</v>
      </c>
      <c r="O345" s="92"/>
      <c r="P345" s="228">
        <f>O345*H345</f>
        <v>0</v>
      </c>
      <c r="Q345" s="228">
        <v>0.00050000000000000001</v>
      </c>
      <c r="R345" s="228">
        <f>Q345*H345</f>
        <v>0.02205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199</v>
      </c>
      <c r="AT345" s="230" t="s">
        <v>344</v>
      </c>
      <c r="AU345" s="230" t="s">
        <v>88</v>
      </c>
      <c r="AY345" s="18" t="s">
        <v>154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161</v>
      </c>
      <c r="BM345" s="230" t="s">
        <v>517</v>
      </c>
    </row>
    <row r="346" s="14" customFormat="1">
      <c r="A346" s="14"/>
      <c r="B346" s="243"/>
      <c r="C346" s="244"/>
      <c r="D346" s="234" t="s">
        <v>163</v>
      </c>
      <c r="E346" s="244"/>
      <c r="F346" s="246" t="s">
        <v>518</v>
      </c>
      <c r="G346" s="244"/>
      <c r="H346" s="247">
        <v>44.100000000000001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163</v>
      </c>
      <c r="AU346" s="253" t="s">
        <v>88</v>
      </c>
      <c r="AV346" s="14" t="s">
        <v>88</v>
      </c>
      <c r="AW346" s="14" t="s">
        <v>4</v>
      </c>
      <c r="AX346" s="14" t="s">
        <v>86</v>
      </c>
      <c r="AY346" s="253" t="s">
        <v>154</v>
      </c>
    </row>
    <row r="347" s="2" customFormat="1" ht="24.15" customHeight="1">
      <c r="A347" s="39"/>
      <c r="B347" s="40"/>
      <c r="C347" s="219" t="s">
        <v>519</v>
      </c>
      <c r="D347" s="219" t="s">
        <v>156</v>
      </c>
      <c r="E347" s="220" t="s">
        <v>520</v>
      </c>
      <c r="F347" s="221" t="s">
        <v>521</v>
      </c>
      <c r="G347" s="222" t="s">
        <v>159</v>
      </c>
      <c r="H347" s="223">
        <v>362.35000000000002</v>
      </c>
      <c r="I347" s="224"/>
      <c r="J347" s="225">
        <f>ROUND(I347*H347,2)</f>
        <v>0</v>
      </c>
      <c r="K347" s="221" t="s">
        <v>160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0.0028500000000000001</v>
      </c>
      <c r="R347" s="228">
        <f>Q347*H347</f>
        <v>1.0326975000000001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161</v>
      </c>
      <c r="AT347" s="230" t="s">
        <v>156</v>
      </c>
      <c r="AU347" s="230" t="s">
        <v>88</v>
      </c>
      <c r="AY347" s="18" t="s">
        <v>154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86</v>
      </c>
      <c r="BK347" s="231">
        <f>ROUND(I347*H347,2)</f>
        <v>0</v>
      </c>
      <c r="BL347" s="18" t="s">
        <v>161</v>
      </c>
      <c r="BM347" s="230" t="s">
        <v>522</v>
      </c>
    </row>
    <row r="348" s="14" customFormat="1">
      <c r="A348" s="14"/>
      <c r="B348" s="243"/>
      <c r="C348" s="244"/>
      <c r="D348" s="234" t="s">
        <v>163</v>
      </c>
      <c r="E348" s="245" t="s">
        <v>1</v>
      </c>
      <c r="F348" s="246" t="s">
        <v>523</v>
      </c>
      <c r="G348" s="244"/>
      <c r="H348" s="247">
        <v>362.35000000000002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163</v>
      </c>
      <c r="AU348" s="253" t="s">
        <v>88</v>
      </c>
      <c r="AV348" s="14" t="s">
        <v>88</v>
      </c>
      <c r="AW348" s="14" t="s">
        <v>32</v>
      </c>
      <c r="AX348" s="14" t="s">
        <v>78</v>
      </c>
      <c r="AY348" s="253" t="s">
        <v>154</v>
      </c>
    </row>
    <row r="349" s="15" customFormat="1">
      <c r="A349" s="15"/>
      <c r="B349" s="254"/>
      <c r="C349" s="255"/>
      <c r="D349" s="234" t="s">
        <v>163</v>
      </c>
      <c r="E349" s="256" t="s">
        <v>1</v>
      </c>
      <c r="F349" s="257" t="s">
        <v>166</v>
      </c>
      <c r="G349" s="255"/>
      <c r="H349" s="258">
        <v>362.35000000000002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4" t="s">
        <v>163</v>
      </c>
      <c r="AU349" s="264" t="s">
        <v>88</v>
      </c>
      <c r="AV349" s="15" t="s">
        <v>161</v>
      </c>
      <c r="AW349" s="15" t="s">
        <v>32</v>
      </c>
      <c r="AX349" s="15" t="s">
        <v>86</v>
      </c>
      <c r="AY349" s="264" t="s">
        <v>154</v>
      </c>
    </row>
    <row r="350" s="2" customFormat="1" ht="33" customHeight="1">
      <c r="A350" s="39"/>
      <c r="B350" s="40"/>
      <c r="C350" s="219" t="s">
        <v>524</v>
      </c>
      <c r="D350" s="219" t="s">
        <v>156</v>
      </c>
      <c r="E350" s="220" t="s">
        <v>525</v>
      </c>
      <c r="F350" s="221" t="s">
        <v>526</v>
      </c>
      <c r="G350" s="222" t="s">
        <v>169</v>
      </c>
      <c r="H350" s="223">
        <v>8.7230000000000008</v>
      </c>
      <c r="I350" s="224"/>
      <c r="J350" s="225">
        <f>ROUND(I350*H350,2)</f>
        <v>0</v>
      </c>
      <c r="K350" s="221" t="s">
        <v>160</v>
      </c>
      <c r="L350" s="45"/>
      <c r="M350" s="226" t="s">
        <v>1</v>
      </c>
      <c r="N350" s="227" t="s">
        <v>43</v>
      </c>
      <c r="O350" s="92"/>
      <c r="P350" s="228">
        <f>O350*H350</f>
        <v>0</v>
      </c>
      <c r="Q350" s="228">
        <v>2.5018699999999998</v>
      </c>
      <c r="R350" s="228">
        <f>Q350*H350</f>
        <v>21.823812010000001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161</v>
      </c>
      <c r="AT350" s="230" t="s">
        <v>156</v>
      </c>
      <c r="AU350" s="230" t="s">
        <v>88</v>
      </c>
      <c r="AY350" s="18" t="s">
        <v>154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86</v>
      </c>
      <c r="BK350" s="231">
        <f>ROUND(I350*H350,2)</f>
        <v>0</v>
      </c>
      <c r="BL350" s="18" t="s">
        <v>161</v>
      </c>
      <c r="BM350" s="230" t="s">
        <v>527</v>
      </c>
    </row>
    <row r="351" s="14" customFormat="1">
      <c r="A351" s="14"/>
      <c r="B351" s="243"/>
      <c r="C351" s="244"/>
      <c r="D351" s="234" t="s">
        <v>163</v>
      </c>
      <c r="E351" s="245" t="s">
        <v>1</v>
      </c>
      <c r="F351" s="246" t="s">
        <v>528</v>
      </c>
      <c r="G351" s="244"/>
      <c r="H351" s="247">
        <v>8.7230000000000008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163</v>
      </c>
      <c r="AU351" s="253" t="s">
        <v>88</v>
      </c>
      <c r="AV351" s="14" t="s">
        <v>88</v>
      </c>
      <c r="AW351" s="14" t="s">
        <v>32</v>
      </c>
      <c r="AX351" s="14" t="s">
        <v>78</v>
      </c>
      <c r="AY351" s="253" t="s">
        <v>154</v>
      </c>
    </row>
    <row r="352" s="15" customFormat="1">
      <c r="A352" s="15"/>
      <c r="B352" s="254"/>
      <c r="C352" s="255"/>
      <c r="D352" s="234" t="s">
        <v>163</v>
      </c>
      <c r="E352" s="256" t="s">
        <v>1</v>
      </c>
      <c r="F352" s="257" t="s">
        <v>166</v>
      </c>
      <c r="G352" s="255"/>
      <c r="H352" s="258">
        <v>8.7230000000000008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4" t="s">
        <v>163</v>
      </c>
      <c r="AU352" s="264" t="s">
        <v>88</v>
      </c>
      <c r="AV352" s="15" t="s">
        <v>161</v>
      </c>
      <c r="AW352" s="15" t="s">
        <v>32</v>
      </c>
      <c r="AX352" s="15" t="s">
        <v>86</v>
      </c>
      <c r="AY352" s="264" t="s">
        <v>154</v>
      </c>
    </row>
    <row r="353" s="2" customFormat="1" ht="33" customHeight="1">
      <c r="A353" s="39"/>
      <c r="B353" s="40"/>
      <c r="C353" s="219" t="s">
        <v>529</v>
      </c>
      <c r="D353" s="219" t="s">
        <v>156</v>
      </c>
      <c r="E353" s="220" t="s">
        <v>530</v>
      </c>
      <c r="F353" s="221" t="s">
        <v>531</v>
      </c>
      <c r="G353" s="222" t="s">
        <v>169</v>
      </c>
      <c r="H353" s="223">
        <v>8.7230000000000008</v>
      </c>
      <c r="I353" s="224"/>
      <c r="J353" s="225">
        <f>ROUND(I353*H353,2)</f>
        <v>0</v>
      </c>
      <c r="K353" s="221" t="s">
        <v>160</v>
      </c>
      <c r="L353" s="45"/>
      <c r="M353" s="226" t="s">
        <v>1</v>
      </c>
      <c r="N353" s="227" t="s">
        <v>43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161</v>
      </c>
      <c r="AT353" s="230" t="s">
        <v>156</v>
      </c>
      <c r="AU353" s="230" t="s">
        <v>88</v>
      </c>
      <c r="AY353" s="18" t="s">
        <v>154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86</v>
      </c>
      <c r="BK353" s="231">
        <f>ROUND(I353*H353,2)</f>
        <v>0</v>
      </c>
      <c r="BL353" s="18" t="s">
        <v>161</v>
      </c>
      <c r="BM353" s="230" t="s">
        <v>532</v>
      </c>
    </row>
    <row r="354" s="2" customFormat="1" ht="16.5" customHeight="1">
      <c r="A354" s="39"/>
      <c r="B354" s="40"/>
      <c r="C354" s="219" t="s">
        <v>533</v>
      </c>
      <c r="D354" s="219" t="s">
        <v>156</v>
      </c>
      <c r="E354" s="220" t="s">
        <v>534</v>
      </c>
      <c r="F354" s="221" t="s">
        <v>535</v>
      </c>
      <c r="G354" s="222" t="s">
        <v>212</v>
      </c>
      <c r="H354" s="223">
        <v>0.47499999999999998</v>
      </c>
      <c r="I354" s="224"/>
      <c r="J354" s="225">
        <f>ROUND(I354*H354,2)</f>
        <v>0</v>
      </c>
      <c r="K354" s="221" t="s">
        <v>160</v>
      </c>
      <c r="L354" s="45"/>
      <c r="M354" s="226" t="s">
        <v>1</v>
      </c>
      <c r="N354" s="227" t="s">
        <v>43</v>
      </c>
      <c r="O354" s="92"/>
      <c r="P354" s="228">
        <f>O354*H354</f>
        <v>0</v>
      </c>
      <c r="Q354" s="228">
        <v>1.06277</v>
      </c>
      <c r="R354" s="228">
        <f>Q354*H354</f>
        <v>0.50481575000000001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161</v>
      </c>
      <c r="AT354" s="230" t="s">
        <v>156</v>
      </c>
      <c r="AU354" s="230" t="s">
        <v>88</v>
      </c>
      <c r="AY354" s="18" t="s">
        <v>154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86</v>
      </c>
      <c r="BK354" s="231">
        <f>ROUND(I354*H354,2)</f>
        <v>0</v>
      </c>
      <c r="BL354" s="18" t="s">
        <v>161</v>
      </c>
      <c r="BM354" s="230" t="s">
        <v>536</v>
      </c>
    </row>
    <row r="355" s="14" customFormat="1">
      <c r="A355" s="14"/>
      <c r="B355" s="243"/>
      <c r="C355" s="244"/>
      <c r="D355" s="234" t="s">
        <v>163</v>
      </c>
      <c r="E355" s="245" t="s">
        <v>1</v>
      </c>
      <c r="F355" s="246" t="s">
        <v>537</v>
      </c>
      <c r="G355" s="244"/>
      <c r="H355" s="247">
        <v>0.47499999999999998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163</v>
      </c>
      <c r="AU355" s="253" t="s">
        <v>88</v>
      </c>
      <c r="AV355" s="14" t="s">
        <v>88</v>
      </c>
      <c r="AW355" s="14" t="s">
        <v>32</v>
      </c>
      <c r="AX355" s="14" t="s">
        <v>78</v>
      </c>
      <c r="AY355" s="253" t="s">
        <v>154</v>
      </c>
    </row>
    <row r="356" s="15" customFormat="1">
      <c r="A356" s="15"/>
      <c r="B356" s="254"/>
      <c r="C356" s="255"/>
      <c r="D356" s="234" t="s">
        <v>163</v>
      </c>
      <c r="E356" s="256" t="s">
        <v>1</v>
      </c>
      <c r="F356" s="257" t="s">
        <v>166</v>
      </c>
      <c r="G356" s="255"/>
      <c r="H356" s="258">
        <v>0.47499999999999998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163</v>
      </c>
      <c r="AU356" s="264" t="s">
        <v>88</v>
      </c>
      <c r="AV356" s="15" t="s">
        <v>161</v>
      </c>
      <c r="AW356" s="15" t="s">
        <v>32</v>
      </c>
      <c r="AX356" s="15" t="s">
        <v>86</v>
      </c>
      <c r="AY356" s="264" t="s">
        <v>154</v>
      </c>
    </row>
    <row r="357" s="2" customFormat="1" ht="24.15" customHeight="1">
      <c r="A357" s="39"/>
      <c r="B357" s="40"/>
      <c r="C357" s="219" t="s">
        <v>538</v>
      </c>
      <c r="D357" s="219" t="s">
        <v>156</v>
      </c>
      <c r="E357" s="220" t="s">
        <v>539</v>
      </c>
      <c r="F357" s="221" t="s">
        <v>540</v>
      </c>
      <c r="G357" s="222" t="s">
        <v>159</v>
      </c>
      <c r="H357" s="223">
        <v>225.69999999999999</v>
      </c>
      <c r="I357" s="224"/>
      <c r="J357" s="225">
        <f>ROUND(I357*H357,2)</f>
        <v>0</v>
      </c>
      <c r="K357" s="221" t="s">
        <v>160</v>
      </c>
      <c r="L357" s="45"/>
      <c r="M357" s="226" t="s">
        <v>1</v>
      </c>
      <c r="N357" s="227" t="s">
        <v>43</v>
      </c>
      <c r="O357" s="92"/>
      <c r="P357" s="228">
        <f>O357*H357</f>
        <v>0</v>
      </c>
      <c r="Q357" s="228">
        <v>0.10098</v>
      </c>
      <c r="R357" s="228">
        <f>Q357*H357</f>
        <v>22.791186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161</v>
      </c>
      <c r="AT357" s="230" t="s">
        <v>156</v>
      </c>
      <c r="AU357" s="230" t="s">
        <v>88</v>
      </c>
      <c r="AY357" s="18" t="s">
        <v>154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86</v>
      </c>
      <c r="BK357" s="231">
        <f>ROUND(I357*H357,2)</f>
        <v>0</v>
      </c>
      <c r="BL357" s="18" t="s">
        <v>161</v>
      </c>
      <c r="BM357" s="230" t="s">
        <v>541</v>
      </c>
    </row>
    <row r="358" s="14" customFormat="1">
      <c r="A358" s="14"/>
      <c r="B358" s="243"/>
      <c r="C358" s="244"/>
      <c r="D358" s="234" t="s">
        <v>163</v>
      </c>
      <c r="E358" s="245" t="s">
        <v>1</v>
      </c>
      <c r="F358" s="246" t="s">
        <v>542</v>
      </c>
      <c r="G358" s="244"/>
      <c r="H358" s="247">
        <v>27.600000000000001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163</v>
      </c>
      <c r="AU358" s="253" t="s">
        <v>88</v>
      </c>
      <c r="AV358" s="14" t="s">
        <v>88</v>
      </c>
      <c r="AW358" s="14" t="s">
        <v>32</v>
      </c>
      <c r="AX358" s="14" t="s">
        <v>78</v>
      </c>
      <c r="AY358" s="253" t="s">
        <v>154</v>
      </c>
    </row>
    <row r="359" s="14" customFormat="1">
      <c r="A359" s="14"/>
      <c r="B359" s="243"/>
      <c r="C359" s="244"/>
      <c r="D359" s="234" t="s">
        <v>163</v>
      </c>
      <c r="E359" s="245" t="s">
        <v>1</v>
      </c>
      <c r="F359" s="246" t="s">
        <v>543</v>
      </c>
      <c r="G359" s="244"/>
      <c r="H359" s="247">
        <v>47.799999999999997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163</v>
      </c>
      <c r="AU359" s="253" t="s">
        <v>88</v>
      </c>
      <c r="AV359" s="14" t="s">
        <v>88</v>
      </c>
      <c r="AW359" s="14" t="s">
        <v>32</v>
      </c>
      <c r="AX359" s="14" t="s">
        <v>78</v>
      </c>
      <c r="AY359" s="253" t="s">
        <v>154</v>
      </c>
    </row>
    <row r="360" s="14" customFormat="1">
      <c r="A360" s="14"/>
      <c r="B360" s="243"/>
      <c r="C360" s="244"/>
      <c r="D360" s="234" t="s">
        <v>163</v>
      </c>
      <c r="E360" s="245" t="s">
        <v>1</v>
      </c>
      <c r="F360" s="246" t="s">
        <v>544</v>
      </c>
      <c r="G360" s="244"/>
      <c r="H360" s="247">
        <v>150.30000000000001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163</v>
      </c>
      <c r="AU360" s="253" t="s">
        <v>88</v>
      </c>
      <c r="AV360" s="14" t="s">
        <v>88</v>
      </c>
      <c r="AW360" s="14" t="s">
        <v>32</v>
      </c>
      <c r="AX360" s="14" t="s">
        <v>78</v>
      </c>
      <c r="AY360" s="253" t="s">
        <v>154</v>
      </c>
    </row>
    <row r="361" s="15" customFormat="1">
      <c r="A361" s="15"/>
      <c r="B361" s="254"/>
      <c r="C361" s="255"/>
      <c r="D361" s="234" t="s">
        <v>163</v>
      </c>
      <c r="E361" s="256" t="s">
        <v>1</v>
      </c>
      <c r="F361" s="257" t="s">
        <v>166</v>
      </c>
      <c r="G361" s="255"/>
      <c r="H361" s="258">
        <v>225.70000000000002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163</v>
      </c>
      <c r="AU361" s="264" t="s">
        <v>88</v>
      </c>
      <c r="AV361" s="15" t="s">
        <v>161</v>
      </c>
      <c r="AW361" s="15" t="s">
        <v>32</v>
      </c>
      <c r="AX361" s="15" t="s">
        <v>86</v>
      </c>
      <c r="AY361" s="264" t="s">
        <v>154</v>
      </c>
    </row>
    <row r="362" s="2" customFormat="1" ht="16.5" customHeight="1">
      <c r="A362" s="39"/>
      <c r="B362" s="40"/>
      <c r="C362" s="219" t="s">
        <v>545</v>
      </c>
      <c r="D362" s="219" t="s">
        <v>156</v>
      </c>
      <c r="E362" s="220" t="s">
        <v>546</v>
      </c>
      <c r="F362" s="221" t="s">
        <v>547</v>
      </c>
      <c r="G362" s="222" t="s">
        <v>159</v>
      </c>
      <c r="H362" s="223">
        <v>67.099999999999994</v>
      </c>
      <c r="I362" s="224"/>
      <c r="J362" s="225">
        <f>ROUND(I362*H362,2)</f>
        <v>0</v>
      </c>
      <c r="K362" s="221" t="s">
        <v>160</v>
      </c>
      <c r="L362" s="45"/>
      <c r="M362" s="226" t="s">
        <v>1</v>
      </c>
      <c r="N362" s="227" t="s">
        <v>43</v>
      </c>
      <c r="O362" s="92"/>
      <c r="P362" s="228">
        <f>O362*H362</f>
        <v>0</v>
      </c>
      <c r="Q362" s="228">
        <v>0.001</v>
      </c>
      <c r="R362" s="228">
        <f>Q362*H362</f>
        <v>0.067099999999999993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161</v>
      </c>
      <c r="AT362" s="230" t="s">
        <v>156</v>
      </c>
      <c r="AU362" s="230" t="s">
        <v>88</v>
      </c>
      <c r="AY362" s="18" t="s">
        <v>154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86</v>
      </c>
      <c r="BK362" s="231">
        <f>ROUND(I362*H362,2)</f>
        <v>0</v>
      </c>
      <c r="BL362" s="18" t="s">
        <v>161</v>
      </c>
      <c r="BM362" s="230" t="s">
        <v>548</v>
      </c>
    </row>
    <row r="363" s="14" customFormat="1">
      <c r="A363" s="14"/>
      <c r="B363" s="243"/>
      <c r="C363" s="244"/>
      <c r="D363" s="234" t="s">
        <v>163</v>
      </c>
      <c r="E363" s="245" t="s">
        <v>1</v>
      </c>
      <c r="F363" s="246" t="s">
        <v>549</v>
      </c>
      <c r="G363" s="244"/>
      <c r="H363" s="247">
        <v>67.099999999999994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163</v>
      </c>
      <c r="AU363" s="253" t="s">
        <v>88</v>
      </c>
      <c r="AV363" s="14" t="s">
        <v>88</v>
      </c>
      <c r="AW363" s="14" t="s">
        <v>32</v>
      </c>
      <c r="AX363" s="14" t="s">
        <v>78</v>
      </c>
      <c r="AY363" s="253" t="s">
        <v>154</v>
      </c>
    </row>
    <row r="364" s="15" customFormat="1">
      <c r="A364" s="15"/>
      <c r="B364" s="254"/>
      <c r="C364" s="255"/>
      <c r="D364" s="234" t="s">
        <v>163</v>
      </c>
      <c r="E364" s="256" t="s">
        <v>1</v>
      </c>
      <c r="F364" s="257" t="s">
        <v>166</v>
      </c>
      <c r="G364" s="255"/>
      <c r="H364" s="258">
        <v>67.099999999999994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163</v>
      </c>
      <c r="AU364" s="264" t="s">
        <v>88</v>
      </c>
      <c r="AV364" s="15" t="s">
        <v>161</v>
      </c>
      <c r="AW364" s="15" t="s">
        <v>32</v>
      </c>
      <c r="AX364" s="15" t="s">
        <v>86</v>
      </c>
      <c r="AY364" s="264" t="s">
        <v>154</v>
      </c>
    </row>
    <row r="365" s="2" customFormat="1" ht="21.75" customHeight="1">
      <c r="A365" s="39"/>
      <c r="B365" s="40"/>
      <c r="C365" s="219" t="s">
        <v>550</v>
      </c>
      <c r="D365" s="219" t="s">
        <v>156</v>
      </c>
      <c r="E365" s="220" t="s">
        <v>551</v>
      </c>
      <c r="F365" s="221" t="s">
        <v>552</v>
      </c>
      <c r="G365" s="222" t="s">
        <v>159</v>
      </c>
      <c r="H365" s="223">
        <v>67.099999999999994</v>
      </c>
      <c r="I365" s="224"/>
      <c r="J365" s="225">
        <f>ROUND(I365*H365,2)</f>
        <v>0</v>
      </c>
      <c r="K365" s="221" t="s">
        <v>160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161</v>
      </c>
      <c r="AT365" s="230" t="s">
        <v>156</v>
      </c>
      <c r="AU365" s="230" t="s">
        <v>88</v>
      </c>
      <c r="AY365" s="18" t="s">
        <v>154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161</v>
      </c>
      <c r="BM365" s="230" t="s">
        <v>553</v>
      </c>
    </row>
    <row r="366" s="14" customFormat="1">
      <c r="A366" s="14"/>
      <c r="B366" s="243"/>
      <c r="C366" s="244"/>
      <c r="D366" s="234" t="s">
        <v>163</v>
      </c>
      <c r="E366" s="245" t="s">
        <v>1</v>
      </c>
      <c r="F366" s="246" t="s">
        <v>549</v>
      </c>
      <c r="G366" s="244"/>
      <c r="H366" s="247">
        <v>67.099999999999994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163</v>
      </c>
      <c r="AU366" s="253" t="s">
        <v>88</v>
      </c>
      <c r="AV366" s="14" t="s">
        <v>88</v>
      </c>
      <c r="AW366" s="14" t="s">
        <v>32</v>
      </c>
      <c r="AX366" s="14" t="s">
        <v>78</v>
      </c>
      <c r="AY366" s="253" t="s">
        <v>154</v>
      </c>
    </row>
    <row r="367" s="15" customFormat="1">
      <c r="A367" s="15"/>
      <c r="B367" s="254"/>
      <c r="C367" s="255"/>
      <c r="D367" s="234" t="s">
        <v>163</v>
      </c>
      <c r="E367" s="256" t="s">
        <v>1</v>
      </c>
      <c r="F367" s="257" t="s">
        <v>166</v>
      </c>
      <c r="G367" s="255"/>
      <c r="H367" s="258">
        <v>67.099999999999994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163</v>
      </c>
      <c r="AU367" s="264" t="s">
        <v>88</v>
      </c>
      <c r="AV367" s="15" t="s">
        <v>161</v>
      </c>
      <c r="AW367" s="15" t="s">
        <v>32</v>
      </c>
      <c r="AX367" s="15" t="s">
        <v>86</v>
      </c>
      <c r="AY367" s="264" t="s">
        <v>154</v>
      </c>
    </row>
    <row r="368" s="2" customFormat="1" ht="33" customHeight="1">
      <c r="A368" s="39"/>
      <c r="B368" s="40"/>
      <c r="C368" s="219" t="s">
        <v>554</v>
      </c>
      <c r="D368" s="219" t="s">
        <v>156</v>
      </c>
      <c r="E368" s="220" t="s">
        <v>555</v>
      </c>
      <c r="F368" s="221" t="s">
        <v>556</v>
      </c>
      <c r="G368" s="222" t="s">
        <v>159</v>
      </c>
      <c r="H368" s="223">
        <v>30.800000000000001</v>
      </c>
      <c r="I368" s="224"/>
      <c r="J368" s="225">
        <f>ROUND(I368*H368,2)</f>
        <v>0</v>
      </c>
      <c r="K368" s="221" t="s">
        <v>160</v>
      </c>
      <c r="L368" s="45"/>
      <c r="M368" s="226" t="s">
        <v>1</v>
      </c>
      <c r="N368" s="227" t="s">
        <v>43</v>
      </c>
      <c r="O368" s="92"/>
      <c r="P368" s="228">
        <f>O368*H368</f>
        <v>0</v>
      </c>
      <c r="Q368" s="228">
        <v>0.0011999999999999999</v>
      </c>
      <c r="R368" s="228">
        <f>Q368*H368</f>
        <v>0.03696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161</v>
      </c>
      <c r="AT368" s="230" t="s">
        <v>156</v>
      </c>
      <c r="AU368" s="230" t="s">
        <v>88</v>
      </c>
      <c r="AY368" s="18" t="s">
        <v>154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161</v>
      </c>
      <c r="BM368" s="230" t="s">
        <v>557</v>
      </c>
    </row>
    <row r="369" s="14" customFormat="1">
      <c r="A369" s="14"/>
      <c r="B369" s="243"/>
      <c r="C369" s="244"/>
      <c r="D369" s="234" t="s">
        <v>163</v>
      </c>
      <c r="E369" s="245" t="s">
        <v>1</v>
      </c>
      <c r="F369" s="246" t="s">
        <v>558</v>
      </c>
      <c r="G369" s="244"/>
      <c r="H369" s="247">
        <v>30.800000000000001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163</v>
      </c>
      <c r="AU369" s="253" t="s">
        <v>88</v>
      </c>
      <c r="AV369" s="14" t="s">
        <v>88</v>
      </c>
      <c r="AW369" s="14" t="s">
        <v>32</v>
      </c>
      <c r="AX369" s="14" t="s">
        <v>78</v>
      </c>
      <c r="AY369" s="253" t="s">
        <v>154</v>
      </c>
    </row>
    <row r="370" s="15" customFormat="1">
      <c r="A370" s="15"/>
      <c r="B370" s="254"/>
      <c r="C370" s="255"/>
      <c r="D370" s="234" t="s">
        <v>163</v>
      </c>
      <c r="E370" s="256" t="s">
        <v>1</v>
      </c>
      <c r="F370" s="257" t="s">
        <v>166</v>
      </c>
      <c r="G370" s="255"/>
      <c r="H370" s="258">
        <v>30.800000000000001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4" t="s">
        <v>163</v>
      </c>
      <c r="AU370" s="264" t="s">
        <v>88</v>
      </c>
      <c r="AV370" s="15" t="s">
        <v>161</v>
      </c>
      <c r="AW370" s="15" t="s">
        <v>32</v>
      </c>
      <c r="AX370" s="15" t="s">
        <v>86</v>
      </c>
      <c r="AY370" s="264" t="s">
        <v>154</v>
      </c>
    </row>
    <row r="371" s="2" customFormat="1" ht="24.15" customHeight="1">
      <c r="A371" s="39"/>
      <c r="B371" s="40"/>
      <c r="C371" s="276" t="s">
        <v>559</v>
      </c>
      <c r="D371" s="276" t="s">
        <v>344</v>
      </c>
      <c r="E371" s="277" t="s">
        <v>560</v>
      </c>
      <c r="F371" s="278" t="s">
        <v>561</v>
      </c>
      <c r="G371" s="279" t="s">
        <v>159</v>
      </c>
      <c r="H371" s="280">
        <v>31.416</v>
      </c>
      <c r="I371" s="281"/>
      <c r="J371" s="282">
        <f>ROUND(I371*H371,2)</f>
        <v>0</v>
      </c>
      <c r="K371" s="278" t="s">
        <v>160</v>
      </c>
      <c r="L371" s="283"/>
      <c r="M371" s="284" t="s">
        <v>1</v>
      </c>
      <c r="N371" s="285" t="s">
        <v>43</v>
      </c>
      <c r="O371" s="92"/>
      <c r="P371" s="228">
        <f>O371*H371</f>
        <v>0</v>
      </c>
      <c r="Q371" s="228">
        <v>0.14166999999999999</v>
      </c>
      <c r="R371" s="228">
        <f>Q371*H371</f>
        <v>4.4507047200000001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199</v>
      </c>
      <c r="AT371" s="230" t="s">
        <v>344</v>
      </c>
      <c r="AU371" s="230" t="s">
        <v>88</v>
      </c>
      <c r="AY371" s="18" t="s">
        <v>154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161</v>
      </c>
      <c r="BM371" s="230" t="s">
        <v>562</v>
      </c>
    </row>
    <row r="372" s="14" customFormat="1">
      <c r="A372" s="14"/>
      <c r="B372" s="243"/>
      <c r="C372" s="244"/>
      <c r="D372" s="234" t="s">
        <v>163</v>
      </c>
      <c r="E372" s="244"/>
      <c r="F372" s="246" t="s">
        <v>563</v>
      </c>
      <c r="G372" s="244"/>
      <c r="H372" s="247">
        <v>31.416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163</v>
      </c>
      <c r="AU372" s="253" t="s">
        <v>88</v>
      </c>
      <c r="AV372" s="14" t="s">
        <v>88</v>
      </c>
      <c r="AW372" s="14" t="s">
        <v>4</v>
      </c>
      <c r="AX372" s="14" t="s">
        <v>86</v>
      </c>
      <c r="AY372" s="253" t="s">
        <v>154</v>
      </c>
    </row>
    <row r="373" s="2" customFormat="1" ht="16.5" customHeight="1">
      <c r="A373" s="39"/>
      <c r="B373" s="40"/>
      <c r="C373" s="276" t="s">
        <v>564</v>
      </c>
      <c r="D373" s="276" t="s">
        <v>344</v>
      </c>
      <c r="E373" s="277" t="s">
        <v>565</v>
      </c>
      <c r="F373" s="278" t="s">
        <v>566</v>
      </c>
      <c r="G373" s="279" t="s">
        <v>307</v>
      </c>
      <c r="H373" s="280">
        <v>154</v>
      </c>
      <c r="I373" s="281"/>
      <c r="J373" s="282">
        <f>ROUND(I373*H373,2)</f>
        <v>0</v>
      </c>
      <c r="K373" s="278" t="s">
        <v>160</v>
      </c>
      <c r="L373" s="283"/>
      <c r="M373" s="284" t="s">
        <v>1</v>
      </c>
      <c r="N373" s="285" t="s">
        <v>43</v>
      </c>
      <c r="O373" s="92"/>
      <c r="P373" s="228">
        <f>O373*H373</f>
        <v>0</v>
      </c>
      <c r="Q373" s="228">
        <v>0.00029999999999999997</v>
      </c>
      <c r="R373" s="228">
        <f>Q373*H373</f>
        <v>0.046199999999999998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199</v>
      </c>
      <c r="AT373" s="230" t="s">
        <v>344</v>
      </c>
      <c r="AU373" s="230" t="s">
        <v>88</v>
      </c>
      <c r="AY373" s="18" t="s">
        <v>154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161</v>
      </c>
      <c r="BM373" s="230" t="s">
        <v>567</v>
      </c>
    </row>
    <row r="374" s="14" customFormat="1">
      <c r="A374" s="14"/>
      <c r="B374" s="243"/>
      <c r="C374" s="244"/>
      <c r="D374" s="234" t="s">
        <v>163</v>
      </c>
      <c r="E374" s="244"/>
      <c r="F374" s="246" t="s">
        <v>568</v>
      </c>
      <c r="G374" s="244"/>
      <c r="H374" s="247">
        <v>154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163</v>
      </c>
      <c r="AU374" s="253" t="s">
        <v>88</v>
      </c>
      <c r="AV374" s="14" t="s">
        <v>88</v>
      </c>
      <c r="AW374" s="14" t="s">
        <v>4</v>
      </c>
      <c r="AX374" s="14" t="s">
        <v>86</v>
      </c>
      <c r="AY374" s="253" t="s">
        <v>154</v>
      </c>
    </row>
    <row r="375" s="2" customFormat="1" ht="24.15" customHeight="1">
      <c r="A375" s="39"/>
      <c r="B375" s="40"/>
      <c r="C375" s="219" t="s">
        <v>569</v>
      </c>
      <c r="D375" s="219" t="s">
        <v>156</v>
      </c>
      <c r="E375" s="220" t="s">
        <v>570</v>
      </c>
      <c r="F375" s="221" t="s">
        <v>571</v>
      </c>
      <c r="G375" s="222" t="s">
        <v>307</v>
      </c>
      <c r="H375" s="223">
        <v>16</v>
      </c>
      <c r="I375" s="224"/>
      <c r="J375" s="225">
        <f>ROUND(I375*H375,2)</f>
        <v>0</v>
      </c>
      <c r="K375" s="221" t="s">
        <v>160</v>
      </c>
      <c r="L375" s="45"/>
      <c r="M375" s="226" t="s">
        <v>1</v>
      </c>
      <c r="N375" s="227" t="s">
        <v>43</v>
      </c>
      <c r="O375" s="92"/>
      <c r="P375" s="228">
        <f>O375*H375</f>
        <v>0</v>
      </c>
      <c r="Q375" s="228">
        <v>0.00048000000000000001</v>
      </c>
      <c r="R375" s="228">
        <f>Q375*H375</f>
        <v>0.0076800000000000002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161</v>
      </c>
      <c r="AT375" s="230" t="s">
        <v>156</v>
      </c>
      <c r="AU375" s="230" t="s">
        <v>88</v>
      </c>
      <c r="AY375" s="18" t="s">
        <v>154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86</v>
      </c>
      <c r="BK375" s="231">
        <f>ROUND(I375*H375,2)</f>
        <v>0</v>
      </c>
      <c r="BL375" s="18" t="s">
        <v>161</v>
      </c>
      <c r="BM375" s="230" t="s">
        <v>572</v>
      </c>
    </row>
    <row r="376" s="2" customFormat="1" ht="24.15" customHeight="1">
      <c r="A376" s="39"/>
      <c r="B376" s="40"/>
      <c r="C376" s="276" t="s">
        <v>573</v>
      </c>
      <c r="D376" s="276" t="s">
        <v>344</v>
      </c>
      <c r="E376" s="277" t="s">
        <v>574</v>
      </c>
      <c r="F376" s="278" t="s">
        <v>575</v>
      </c>
      <c r="G376" s="279" t="s">
        <v>307</v>
      </c>
      <c r="H376" s="280">
        <v>4</v>
      </c>
      <c r="I376" s="281"/>
      <c r="J376" s="282">
        <f>ROUND(I376*H376,2)</f>
        <v>0</v>
      </c>
      <c r="K376" s="278" t="s">
        <v>160</v>
      </c>
      <c r="L376" s="283"/>
      <c r="M376" s="284" t="s">
        <v>1</v>
      </c>
      <c r="N376" s="285" t="s">
        <v>43</v>
      </c>
      <c r="O376" s="92"/>
      <c r="P376" s="228">
        <f>O376*H376</f>
        <v>0</v>
      </c>
      <c r="Q376" s="228">
        <v>0.014890000000000001</v>
      </c>
      <c r="R376" s="228">
        <f>Q376*H376</f>
        <v>0.059560000000000002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199</v>
      </c>
      <c r="AT376" s="230" t="s">
        <v>344</v>
      </c>
      <c r="AU376" s="230" t="s">
        <v>88</v>
      </c>
      <c r="AY376" s="18" t="s">
        <v>154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86</v>
      </c>
      <c r="BK376" s="231">
        <f>ROUND(I376*H376,2)</f>
        <v>0</v>
      </c>
      <c r="BL376" s="18" t="s">
        <v>161</v>
      </c>
      <c r="BM376" s="230" t="s">
        <v>576</v>
      </c>
    </row>
    <row r="377" s="2" customFormat="1" ht="24.15" customHeight="1">
      <c r="A377" s="39"/>
      <c r="B377" s="40"/>
      <c r="C377" s="276" t="s">
        <v>577</v>
      </c>
      <c r="D377" s="276" t="s">
        <v>344</v>
      </c>
      <c r="E377" s="277" t="s">
        <v>578</v>
      </c>
      <c r="F377" s="278" t="s">
        <v>579</v>
      </c>
      <c r="G377" s="279" t="s">
        <v>307</v>
      </c>
      <c r="H377" s="280">
        <v>11</v>
      </c>
      <c r="I377" s="281"/>
      <c r="J377" s="282">
        <f>ROUND(I377*H377,2)</f>
        <v>0</v>
      </c>
      <c r="K377" s="278" t="s">
        <v>160</v>
      </c>
      <c r="L377" s="283"/>
      <c r="M377" s="284" t="s">
        <v>1</v>
      </c>
      <c r="N377" s="285" t="s">
        <v>43</v>
      </c>
      <c r="O377" s="92"/>
      <c r="P377" s="228">
        <f>O377*H377</f>
        <v>0</v>
      </c>
      <c r="Q377" s="228">
        <v>0.01521</v>
      </c>
      <c r="R377" s="228">
        <f>Q377*H377</f>
        <v>0.16730999999999999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199</v>
      </c>
      <c r="AT377" s="230" t="s">
        <v>344</v>
      </c>
      <c r="AU377" s="230" t="s">
        <v>88</v>
      </c>
      <c r="AY377" s="18" t="s">
        <v>154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161</v>
      </c>
      <c r="BM377" s="230" t="s">
        <v>580</v>
      </c>
    </row>
    <row r="378" s="2" customFormat="1" ht="24.15" customHeight="1">
      <c r="A378" s="39"/>
      <c r="B378" s="40"/>
      <c r="C378" s="276" t="s">
        <v>581</v>
      </c>
      <c r="D378" s="276" t="s">
        <v>344</v>
      </c>
      <c r="E378" s="277" t="s">
        <v>582</v>
      </c>
      <c r="F378" s="278" t="s">
        <v>583</v>
      </c>
      <c r="G378" s="279" t="s">
        <v>307</v>
      </c>
      <c r="H378" s="280">
        <v>1</v>
      </c>
      <c r="I378" s="281"/>
      <c r="J378" s="282">
        <f>ROUND(I378*H378,2)</f>
        <v>0</v>
      </c>
      <c r="K378" s="278" t="s">
        <v>160</v>
      </c>
      <c r="L378" s="283"/>
      <c r="M378" s="284" t="s">
        <v>1</v>
      </c>
      <c r="N378" s="285" t="s">
        <v>43</v>
      </c>
      <c r="O378" s="92"/>
      <c r="P378" s="228">
        <f>O378*H378</f>
        <v>0</v>
      </c>
      <c r="Q378" s="228">
        <v>0.01553</v>
      </c>
      <c r="R378" s="228">
        <f>Q378*H378</f>
        <v>0.01553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199</v>
      </c>
      <c r="AT378" s="230" t="s">
        <v>344</v>
      </c>
      <c r="AU378" s="230" t="s">
        <v>88</v>
      </c>
      <c r="AY378" s="18" t="s">
        <v>154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86</v>
      </c>
      <c r="BK378" s="231">
        <f>ROUND(I378*H378,2)</f>
        <v>0</v>
      </c>
      <c r="BL378" s="18" t="s">
        <v>161</v>
      </c>
      <c r="BM378" s="230" t="s">
        <v>584</v>
      </c>
    </row>
    <row r="379" s="2" customFormat="1" ht="24.15" customHeight="1">
      <c r="A379" s="39"/>
      <c r="B379" s="40"/>
      <c r="C379" s="219" t="s">
        <v>585</v>
      </c>
      <c r="D379" s="219" t="s">
        <v>156</v>
      </c>
      <c r="E379" s="220" t="s">
        <v>586</v>
      </c>
      <c r="F379" s="221" t="s">
        <v>587</v>
      </c>
      <c r="G379" s="222" t="s">
        <v>307</v>
      </c>
      <c r="H379" s="223">
        <v>1</v>
      </c>
      <c r="I379" s="224"/>
      <c r="J379" s="225">
        <f>ROUND(I379*H379,2)</f>
        <v>0</v>
      </c>
      <c r="K379" s="221" t="s">
        <v>160</v>
      </c>
      <c r="L379" s="45"/>
      <c r="M379" s="226" t="s">
        <v>1</v>
      </c>
      <c r="N379" s="227" t="s">
        <v>43</v>
      </c>
      <c r="O379" s="92"/>
      <c r="P379" s="228">
        <f>O379*H379</f>
        <v>0</v>
      </c>
      <c r="Q379" s="228">
        <v>0.00096000000000000002</v>
      </c>
      <c r="R379" s="228">
        <f>Q379*H379</f>
        <v>0.00096000000000000002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161</v>
      </c>
      <c r="AT379" s="230" t="s">
        <v>156</v>
      </c>
      <c r="AU379" s="230" t="s">
        <v>88</v>
      </c>
      <c r="AY379" s="18" t="s">
        <v>154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86</v>
      </c>
      <c r="BK379" s="231">
        <f>ROUND(I379*H379,2)</f>
        <v>0</v>
      </c>
      <c r="BL379" s="18" t="s">
        <v>161</v>
      </c>
      <c r="BM379" s="230" t="s">
        <v>588</v>
      </c>
    </row>
    <row r="380" s="2" customFormat="1" ht="24.15" customHeight="1">
      <c r="A380" s="39"/>
      <c r="B380" s="40"/>
      <c r="C380" s="276" t="s">
        <v>589</v>
      </c>
      <c r="D380" s="276" t="s">
        <v>344</v>
      </c>
      <c r="E380" s="277" t="s">
        <v>590</v>
      </c>
      <c r="F380" s="278" t="s">
        <v>591</v>
      </c>
      <c r="G380" s="279" t="s">
        <v>307</v>
      </c>
      <c r="H380" s="280">
        <v>1</v>
      </c>
      <c r="I380" s="281"/>
      <c r="J380" s="282">
        <f>ROUND(I380*H380,2)</f>
        <v>0</v>
      </c>
      <c r="K380" s="278" t="s">
        <v>160</v>
      </c>
      <c r="L380" s="283"/>
      <c r="M380" s="284" t="s">
        <v>1</v>
      </c>
      <c r="N380" s="285" t="s">
        <v>43</v>
      </c>
      <c r="O380" s="92"/>
      <c r="P380" s="228">
        <f>O380*H380</f>
        <v>0</v>
      </c>
      <c r="Q380" s="228">
        <v>0.0195</v>
      </c>
      <c r="R380" s="228">
        <f>Q380*H380</f>
        <v>0.0195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199</v>
      </c>
      <c r="AT380" s="230" t="s">
        <v>344</v>
      </c>
      <c r="AU380" s="230" t="s">
        <v>88</v>
      </c>
      <c r="AY380" s="18" t="s">
        <v>154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86</v>
      </c>
      <c r="BK380" s="231">
        <f>ROUND(I380*H380,2)</f>
        <v>0</v>
      </c>
      <c r="BL380" s="18" t="s">
        <v>161</v>
      </c>
      <c r="BM380" s="230" t="s">
        <v>592</v>
      </c>
    </row>
    <row r="381" s="2" customFormat="1" ht="24.15" customHeight="1">
      <c r="A381" s="39"/>
      <c r="B381" s="40"/>
      <c r="C381" s="219" t="s">
        <v>593</v>
      </c>
      <c r="D381" s="219" t="s">
        <v>156</v>
      </c>
      <c r="E381" s="220" t="s">
        <v>594</v>
      </c>
      <c r="F381" s="221" t="s">
        <v>595</v>
      </c>
      <c r="G381" s="222" t="s">
        <v>307</v>
      </c>
      <c r="H381" s="223">
        <v>2</v>
      </c>
      <c r="I381" s="224"/>
      <c r="J381" s="225">
        <f>ROUND(I381*H381,2)</f>
        <v>0</v>
      </c>
      <c r="K381" s="221" t="s">
        <v>160</v>
      </c>
      <c r="L381" s="45"/>
      <c r="M381" s="226" t="s">
        <v>1</v>
      </c>
      <c r="N381" s="227" t="s">
        <v>43</v>
      </c>
      <c r="O381" s="92"/>
      <c r="P381" s="228">
        <f>O381*H381</f>
        <v>0</v>
      </c>
      <c r="Q381" s="228">
        <v>0.44169999999999998</v>
      </c>
      <c r="R381" s="228">
        <f>Q381*H381</f>
        <v>0.88339999999999996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161</v>
      </c>
      <c r="AT381" s="230" t="s">
        <v>156</v>
      </c>
      <c r="AU381" s="230" t="s">
        <v>88</v>
      </c>
      <c r="AY381" s="18" t="s">
        <v>154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86</v>
      </c>
      <c r="BK381" s="231">
        <f>ROUND(I381*H381,2)</f>
        <v>0</v>
      </c>
      <c r="BL381" s="18" t="s">
        <v>161</v>
      </c>
      <c r="BM381" s="230" t="s">
        <v>596</v>
      </c>
    </row>
    <row r="382" s="2" customFormat="1" ht="37.8" customHeight="1">
      <c r="A382" s="39"/>
      <c r="B382" s="40"/>
      <c r="C382" s="276" t="s">
        <v>597</v>
      </c>
      <c r="D382" s="276" t="s">
        <v>344</v>
      </c>
      <c r="E382" s="277" t="s">
        <v>598</v>
      </c>
      <c r="F382" s="278" t="s">
        <v>599</v>
      </c>
      <c r="G382" s="279" t="s">
        <v>307</v>
      </c>
      <c r="H382" s="280">
        <v>2</v>
      </c>
      <c r="I382" s="281"/>
      <c r="J382" s="282">
        <f>ROUND(I382*H382,2)</f>
        <v>0</v>
      </c>
      <c r="K382" s="278" t="s">
        <v>160</v>
      </c>
      <c r="L382" s="283"/>
      <c r="M382" s="284" t="s">
        <v>1</v>
      </c>
      <c r="N382" s="285" t="s">
        <v>43</v>
      </c>
      <c r="O382" s="92"/>
      <c r="P382" s="228">
        <f>O382*H382</f>
        <v>0</v>
      </c>
      <c r="Q382" s="228">
        <v>0.01521</v>
      </c>
      <c r="R382" s="228">
        <f>Q382*H382</f>
        <v>0.030419999999999999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199</v>
      </c>
      <c r="AT382" s="230" t="s">
        <v>344</v>
      </c>
      <c r="AU382" s="230" t="s">
        <v>88</v>
      </c>
      <c r="AY382" s="18" t="s">
        <v>154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86</v>
      </c>
      <c r="BK382" s="231">
        <f>ROUND(I382*H382,2)</f>
        <v>0</v>
      </c>
      <c r="BL382" s="18" t="s">
        <v>161</v>
      </c>
      <c r="BM382" s="230" t="s">
        <v>600</v>
      </c>
    </row>
    <row r="383" s="12" customFormat="1" ht="22.8" customHeight="1">
      <c r="A383" s="12"/>
      <c r="B383" s="203"/>
      <c r="C383" s="204"/>
      <c r="D383" s="205" t="s">
        <v>77</v>
      </c>
      <c r="E383" s="217" t="s">
        <v>203</v>
      </c>
      <c r="F383" s="217" t="s">
        <v>601</v>
      </c>
      <c r="G383" s="204"/>
      <c r="H383" s="204"/>
      <c r="I383" s="207"/>
      <c r="J383" s="218">
        <f>BK383</f>
        <v>0</v>
      </c>
      <c r="K383" s="204"/>
      <c r="L383" s="209"/>
      <c r="M383" s="210"/>
      <c r="N383" s="211"/>
      <c r="O383" s="211"/>
      <c r="P383" s="212">
        <f>SUM(P384:P429)</f>
        <v>0</v>
      </c>
      <c r="Q383" s="211"/>
      <c r="R383" s="212">
        <f>SUM(R384:R429)</f>
        <v>0.048955499999999999</v>
      </c>
      <c r="S383" s="211"/>
      <c r="T383" s="213">
        <f>SUM(T384:T429)</f>
        <v>23.924541000000005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4" t="s">
        <v>86</v>
      </c>
      <c r="AT383" s="215" t="s">
        <v>77</v>
      </c>
      <c r="AU383" s="215" t="s">
        <v>86</v>
      </c>
      <c r="AY383" s="214" t="s">
        <v>154</v>
      </c>
      <c r="BK383" s="216">
        <f>SUM(BK384:BK429)</f>
        <v>0</v>
      </c>
    </row>
    <row r="384" s="2" customFormat="1" ht="37.8" customHeight="1">
      <c r="A384" s="39"/>
      <c r="B384" s="40"/>
      <c r="C384" s="219" t="s">
        <v>602</v>
      </c>
      <c r="D384" s="219" t="s">
        <v>156</v>
      </c>
      <c r="E384" s="220" t="s">
        <v>603</v>
      </c>
      <c r="F384" s="221" t="s">
        <v>604</v>
      </c>
      <c r="G384" s="222" t="s">
        <v>159</v>
      </c>
      <c r="H384" s="223">
        <v>384</v>
      </c>
      <c r="I384" s="224"/>
      <c r="J384" s="225">
        <f>ROUND(I384*H384,2)</f>
        <v>0</v>
      </c>
      <c r="K384" s="221" t="s">
        <v>160</v>
      </c>
      <c r="L384" s="45"/>
      <c r="M384" s="226" t="s">
        <v>1</v>
      </c>
      <c r="N384" s="227" t="s">
        <v>43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161</v>
      </c>
      <c r="AT384" s="230" t="s">
        <v>156</v>
      </c>
      <c r="AU384" s="230" t="s">
        <v>88</v>
      </c>
      <c r="AY384" s="18" t="s">
        <v>154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86</v>
      </c>
      <c r="BK384" s="231">
        <f>ROUND(I384*H384,2)</f>
        <v>0</v>
      </c>
      <c r="BL384" s="18" t="s">
        <v>161</v>
      </c>
      <c r="BM384" s="230" t="s">
        <v>605</v>
      </c>
    </row>
    <row r="385" s="14" customFormat="1">
      <c r="A385" s="14"/>
      <c r="B385" s="243"/>
      <c r="C385" s="244"/>
      <c r="D385" s="234" t="s">
        <v>163</v>
      </c>
      <c r="E385" s="244"/>
      <c r="F385" s="246" t="s">
        <v>606</v>
      </c>
      <c r="G385" s="244"/>
      <c r="H385" s="247">
        <v>384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163</v>
      </c>
      <c r="AU385" s="253" t="s">
        <v>88</v>
      </c>
      <c r="AV385" s="14" t="s">
        <v>88</v>
      </c>
      <c r="AW385" s="14" t="s">
        <v>4</v>
      </c>
      <c r="AX385" s="14" t="s">
        <v>86</v>
      </c>
      <c r="AY385" s="253" t="s">
        <v>154</v>
      </c>
    </row>
    <row r="386" s="2" customFormat="1" ht="33" customHeight="1">
      <c r="A386" s="39"/>
      <c r="B386" s="40"/>
      <c r="C386" s="219" t="s">
        <v>607</v>
      </c>
      <c r="D386" s="219" t="s">
        <v>156</v>
      </c>
      <c r="E386" s="220" t="s">
        <v>608</v>
      </c>
      <c r="F386" s="221" t="s">
        <v>609</v>
      </c>
      <c r="G386" s="222" t="s">
        <v>159</v>
      </c>
      <c r="H386" s="223">
        <v>23040</v>
      </c>
      <c r="I386" s="224"/>
      <c r="J386" s="225">
        <f>ROUND(I386*H386,2)</f>
        <v>0</v>
      </c>
      <c r="K386" s="221" t="s">
        <v>160</v>
      </c>
      <c r="L386" s="45"/>
      <c r="M386" s="226" t="s">
        <v>1</v>
      </c>
      <c r="N386" s="227" t="s">
        <v>43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161</v>
      </c>
      <c r="AT386" s="230" t="s">
        <v>156</v>
      </c>
      <c r="AU386" s="230" t="s">
        <v>88</v>
      </c>
      <c r="AY386" s="18" t="s">
        <v>154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86</v>
      </c>
      <c r="BK386" s="231">
        <f>ROUND(I386*H386,2)</f>
        <v>0</v>
      </c>
      <c r="BL386" s="18" t="s">
        <v>161</v>
      </c>
      <c r="BM386" s="230" t="s">
        <v>610</v>
      </c>
    </row>
    <row r="387" s="14" customFormat="1">
      <c r="A387" s="14"/>
      <c r="B387" s="243"/>
      <c r="C387" s="244"/>
      <c r="D387" s="234" t="s">
        <v>163</v>
      </c>
      <c r="E387" s="244"/>
      <c r="F387" s="246" t="s">
        <v>611</v>
      </c>
      <c r="G387" s="244"/>
      <c r="H387" s="247">
        <v>23040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163</v>
      </c>
      <c r="AU387" s="253" t="s">
        <v>88</v>
      </c>
      <c r="AV387" s="14" t="s">
        <v>88</v>
      </c>
      <c r="AW387" s="14" t="s">
        <v>4</v>
      </c>
      <c r="AX387" s="14" t="s">
        <v>86</v>
      </c>
      <c r="AY387" s="253" t="s">
        <v>154</v>
      </c>
    </row>
    <row r="388" s="2" customFormat="1" ht="37.8" customHeight="1">
      <c r="A388" s="39"/>
      <c r="B388" s="40"/>
      <c r="C388" s="219" t="s">
        <v>612</v>
      </c>
      <c r="D388" s="219" t="s">
        <v>156</v>
      </c>
      <c r="E388" s="220" t="s">
        <v>613</v>
      </c>
      <c r="F388" s="221" t="s">
        <v>614</v>
      </c>
      <c r="G388" s="222" t="s">
        <v>159</v>
      </c>
      <c r="H388" s="223">
        <v>384</v>
      </c>
      <c r="I388" s="224"/>
      <c r="J388" s="225">
        <f>ROUND(I388*H388,2)</f>
        <v>0</v>
      </c>
      <c r="K388" s="221" t="s">
        <v>160</v>
      </c>
      <c r="L388" s="45"/>
      <c r="M388" s="226" t="s">
        <v>1</v>
      </c>
      <c r="N388" s="227" t="s">
        <v>43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161</v>
      </c>
      <c r="AT388" s="230" t="s">
        <v>156</v>
      </c>
      <c r="AU388" s="230" t="s">
        <v>88</v>
      </c>
      <c r="AY388" s="18" t="s">
        <v>154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86</v>
      </c>
      <c r="BK388" s="231">
        <f>ROUND(I388*H388,2)</f>
        <v>0</v>
      </c>
      <c r="BL388" s="18" t="s">
        <v>161</v>
      </c>
      <c r="BM388" s="230" t="s">
        <v>615</v>
      </c>
    </row>
    <row r="389" s="14" customFormat="1">
      <c r="A389" s="14"/>
      <c r="B389" s="243"/>
      <c r="C389" s="244"/>
      <c r="D389" s="234" t="s">
        <v>163</v>
      </c>
      <c r="E389" s="244"/>
      <c r="F389" s="246" t="s">
        <v>606</v>
      </c>
      <c r="G389" s="244"/>
      <c r="H389" s="247">
        <v>384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163</v>
      </c>
      <c r="AU389" s="253" t="s">
        <v>88</v>
      </c>
      <c r="AV389" s="14" t="s">
        <v>88</v>
      </c>
      <c r="AW389" s="14" t="s">
        <v>4</v>
      </c>
      <c r="AX389" s="14" t="s">
        <v>86</v>
      </c>
      <c r="AY389" s="253" t="s">
        <v>154</v>
      </c>
    </row>
    <row r="390" s="2" customFormat="1" ht="16.5" customHeight="1">
      <c r="A390" s="39"/>
      <c r="B390" s="40"/>
      <c r="C390" s="219" t="s">
        <v>616</v>
      </c>
      <c r="D390" s="219" t="s">
        <v>156</v>
      </c>
      <c r="E390" s="220" t="s">
        <v>617</v>
      </c>
      <c r="F390" s="221" t="s">
        <v>618</v>
      </c>
      <c r="G390" s="222" t="s">
        <v>159</v>
      </c>
      <c r="H390" s="223">
        <v>384</v>
      </c>
      <c r="I390" s="224"/>
      <c r="J390" s="225">
        <f>ROUND(I390*H390,2)</f>
        <v>0</v>
      </c>
      <c r="K390" s="221" t="s">
        <v>160</v>
      </c>
      <c r="L390" s="45"/>
      <c r="M390" s="226" t="s">
        <v>1</v>
      </c>
      <c r="N390" s="227" t="s">
        <v>43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161</v>
      </c>
      <c r="AT390" s="230" t="s">
        <v>156</v>
      </c>
      <c r="AU390" s="230" t="s">
        <v>88</v>
      </c>
      <c r="AY390" s="18" t="s">
        <v>154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86</v>
      </c>
      <c r="BK390" s="231">
        <f>ROUND(I390*H390,2)</f>
        <v>0</v>
      </c>
      <c r="BL390" s="18" t="s">
        <v>161</v>
      </c>
      <c r="BM390" s="230" t="s">
        <v>619</v>
      </c>
    </row>
    <row r="391" s="14" customFormat="1">
      <c r="A391" s="14"/>
      <c r="B391" s="243"/>
      <c r="C391" s="244"/>
      <c r="D391" s="234" t="s">
        <v>163</v>
      </c>
      <c r="E391" s="244"/>
      <c r="F391" s="246" t="s">
        <v>606</v>
      </c>
      <c r="G391" s="244"/>
      <c r="H391" s="247">
        <v>384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163</v>
      </c>
      <c r="AU391" s="253" t="s">
        <v>88</v>
      </c>
      <c r="AV391" s="14" t="s">
        <v>88</v>
      </c>
      <c r="AW391" s="14" t="s">
        <v>4</v>
      </c>
      <c r="AX391" s="14" t="s">
        <v>86</v>
      </c>
      <c r="AY391" s="253" t="s">
        <v>154</v>
      </c>
    </row>
    <row r="392" s="2" customFormat="1" ht="21.75" customHeight="1">
      <c r="A392" s="39"/>
      <c r="B392" s="40"/>
      <c r="C392" s="219" t="s">
        <v>620</v>
      </c>
      <c r="D392" s="219" t="s">
        <v>156</v>
      </c>
      <c r="E392" s="220" t="s">
        <v>621</v>
      </c>
      <c r="F392" s="221" t="s">
        <v>622</v>
      </c>
      <c r="G392" s="222" t="s">
        <v>159</v>
      </c>
      <c r="H392" s="223">
        <v>23040</v>
      </c>
      <c r="I392" s="224"/>
      <c r="J392" s="225">
        <f>ROUND(I392*H392,2)</f>
        <v>0</v>
      </c>
      <c r="K392" s="221" t="s">
        <v>160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161</v>
      </c>
      <c r="AT392" s="230" t="s">
        <v>156</v>
      </c>
      <c r="AU392" s="230" t="s">
        <v>88</v>
      </c>
      <c r="AY392" s="18" t="s">
        <v>154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161</v>
      </c>
      <c r="BM392" s="230" t="s">
        <v>623</v>
      </c>
    </row>
    <row r="393" s="14" customFormat="1">
      <c r="A393" s="14"/>
      <c r="B393" s="243"/>
      <c r="C393" s="244"/>
      <c r="D393" s="234" t="s">
        <v>163</v>
      </c>
      <c r="E393" s="244"/>
      <c r="F393" s="246" t="s">
        <v>611</v>
      </c>
      <c r="G393" s="244"/>
      <c r="H393" s="247">
        <v>23040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163</v>
      </c>
      <c r="AU393" s="253" t="s">
        <v>88</v>
      </c>
      <c r="AV393" s="14" t="s">
        <v>88</v>
      </c>
      <c r="AW393" s="14" t="s">
        <v>4</v>
      </c>
      <c r="AX393" s="14" t="s">
        <v>86</v>
      </c>
      <c r="AY393" s="253" t="s">
        <v>154</v>
      </c>
    </row>
    <row r="394" s="2" customFormat="1" ht="21.75" customHeight="1">
      <c r="A394" s="39"/>
      <c r="B394" s="40"/>
      <c r="C394" s="219" t="s">
        <v>624</v>
      </c>
      <c r="D394" s="219" t="s">
        <v>156</v>
      </c>
      <c r="E394" s="220" t="s">
        <v>625</v>
      </c>
      <c r="F394" s="221" t="s">
        <v>626</v>
      </c>
      <c r="G394" s="222" t="s">
        <v>159</v>
      </c>
      <c r="H394" s="223">
        <v>384</v>
      </c>
      <c r="I394" s="224"/>
      <c r="J394" s="225">
        <f>ROUND(I394*H394,2)</f>
        <v>0</v>
      </c>
      <c r="K394" s="221" t="s">
        <v>160</v>
      </c>
      <c r="L394" s="45"/>
      <c r="M394" s="226" t="s">
        <v>1</v>
      </c>
      <c r="N394" s="227" t="s">
        <v>43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161</v>
      </c>
      <c r="AT394" s="230" t="s">
        <v>156</v>
      </c>
      <c r="AU394" s="230" t="s">
        <v>88</v>
      </c>
      <c r="AY394" s="18" t="s">
        <v>154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86</v>
      </c>
      <c r="BK394" s="231">
        <f>ROUND(I394*H394,2)</f>
        <v>0</v>
      </c>
      <c r="BL394" s="18" t="s">
        <v>161</v>
      </c>
      <c r="BM394" s="230" t="s">
        <v>627</v>
      </c>
    </row>
    <row r="395" s="14" customFormat="1">
      <c r="A395" s="14"/>
      <c r="B395" s="243"/>
      <c r="C395" s="244"/>
      <c r="D395" s="234" t="s">
        <v>163</v>
      </c>
      <c r="E395" s="244"/>
      <c r="F395" s="246" t="s">
        <v>606</v>
      </c>
      <c r="G395" s="244"/>
      <c r="H395" s="247">
        <v>384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163</v>
      </c>
      <c r="AU395" s="253" t="s">
        <v>88</v>
      </c>
      <c r="AV395" s="14" t="s">
        <v>88</v>
      </c>
      <c r="AW395" s="14" t="s">
        <v>4</v>
      </c>
      <c r="AX395" s="14" t="s">
        <v>86</v>
      </c>
      <c r="AY395" s="253" t="s">
        <v>154</v>
      </c>
    </row>
    <row r="396" s="2" customFormat="1" ht="33" customHeight="1">
      <c r="A396" s="39"/>
      <c r="B396" s="40"/>
      <c r="C396" s="219" t="s">
        <v>628</v>
      </c>
      <c r="D396" s="219" t="s">
        <v>156</v>
      </c>
      <c r="E396" s="220" t="s">
        <v>629</v>
      </c>
      <c r="F396" s="221" t="s">
        <v>630</v>
      </c>
      <c r="G396" s="222" t="s">
        <v>159</v>
      </c>
      <c r="H396" s="223">
        <v>274.55000000000001</v>
      </c>
      <c r="I396" s="224"/>
      <c r="J396" s="225">
        <f>ROUND(I396*H396,2)</f>
        <v>0</v>
      </c>
      <c r="K396" s="221" t="s">
        <v>160</v>
      </c>
      <c r="L396" s="45"/>
      <c r="M396" s="226" t="s">
        <v>1</v>
      </c>
      <c r="N396" s="227" t="s">
        <v>43</v>
      </c>
      <c r="O396" s="92"/>
      <c r="P396" s="228">
        <f>O396*H396</f>
        <v>0</v>
      </c>
      <c r="Q396" s="228">
        <v>0.00012999999999999999</v>
      </c>
      <c r="R396" s="228">
        <f>Q396*H396</f>
        <v>0.035691500000000001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161</v>
      </c>
      <c r="AT396" s="230" t="s">
        <v>156</v>
      </c>
      <c r="AU396" s="230" t="s">
        <v>88</v>
      </c>
      <c r="AY396" s="18" t="s">
        <v>154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86</v>
      </c>
      <c r="BK396" s="231">
        <f>ROUND(I396*H396,2)</f>
        <v>0</v>
      </c>
      <c r="BL396" s="18" t="s">
        <v>161</v>
      </c>
      <c r="BM396" s="230" t="s">
        <v>631</v>
      </c>
    </row>
    <row r="397" s="2" customFormat="1" ht="21.75" customHeight="1">
      <c r="A397" s="39"/>
      <c r="B397" s="40"/>
      <c r="C397" s="219" t="s">
        <v>632</v>
      </c>
      <c r="D397" s="219" t="s">
        <v>156</v>
      </c>
      <c r="E397" s="220" t="s">
        <v>633</v>
      </c>
      <c r="F397" s="221" t="s">
        <v>634</v>
      </c>
      <c r="G397" s="222" t="s">
        <v>635</v>
      </c>
      <c r="H397" s="223">
        <v>55</v>
      </c>
      <c r="I397" s="224"/>
      <c r="J397" s="225">
        <f>ROUND(I397*H397,2)</f>
        <v>0</v>
      </c>
      <c r="K397" s="221" t="s">
        <v>160</v>
      </c>
      <c r="L397" s="45"/>
      <c r="M397" s="226" t="s">
        <v>1</v>
      </c>
      <c r="N397" s="227" t="s">
        <v>43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161</v>
      </c>
      <c r="AT397" s="230" t="s">
        <v>156</v>
      </c>
      <c r="AU397" s="230" t="s">
        <v>88</v>
      </c>
      <c r="AY397" s="18" t="s">
        <v>154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86</v>
      </c>
      <c r="BK397" s="231">
        <f>ROUND(I397*H397,2)</f>
        <v>0</v>
      </c>
      <c r="BL397" s="18" t="s">
        <v>161</v>
      </c>
      <c r="BM397" s="230" t="s">
        <v>636</v>
      </c>
    </row>
    <row r="398" s="2" customFormat="1" ht="24.15" customHeight="1">
      <c r="A398" s="39"/>
      <c r="B398" s="40"/>
      <c r="C398" s="219" t="s">
        <v>637</v>
      </c>
      <c r="D398" s="219" t="s">
        <v>156</v>
      </c>
      <c r="E398" s="220" t="s">
        <v>638</v>
      </c>
      <c r="F398" s="221" t="s">
        <v>639</v>
      </c>
      <c r="G398" s="222" t="s">
        <v>635</v>
      </c>
      <c r="H398" s="223">
        <v>22</v>
      </c>
      <c r="I398" s="224"/>
      <c r="J398" s="225">
        <f>ROUND(I398*H398,2)</f>
        <v>0</v>
      </c>
      <c r="K398" s="221" t="s">
        <v>160</v>
      </c>
      <c r="L398" s="45"/>
      <c r="M398" s="226" t="s">
        <v>1</v>
      </c>
      <c r="N398" s="227" t="s">
        <v>43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161</v>
      </c>
      <c r="AT398" s="230" t="s">
        <v>156</v>
      </c>
      <c r="AU398" s="230" t="s">
        <v>88</v>
      </c>
      <c r="AY398" s="18" t="s">
        <v>154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161</v>
      </c>
      <c r="BM398" s="230" t="s">
        <v>640</v>
      </c>
    </row>
    <row r="399" s="2" customFormat="1" ht="24.15" customHeight="1">
      <c r="A399" s="39"/>
      <c r="B399" s="40"/>
      <c r="C399" s="219" t="s">
        <v>641</v>
      </c>
      <c r="D399" s="219" t="s">
        <v>156</v>
      </c>
      <c r="E399" s="220" t="s">
        <v>642</v>
      </c>
      <c r="F399" s="221" t="s">
        <v>643</v>
      </c>
      <c r="G399" s="222" t="s">
        <v>159</v>
      </c>
      <c r="H399" s="223">
        <v>331.60000000000002</v>
      </c>
      <c r="I399" s="224"/>
      <c r="J399" s="225">
        <f>ROUND(I399*H399,2)</f>
        <v>0</v>
      </c>
      <c r="K399" s="221" t="s">
        <v>160</v>
      </c>
      <c r="L399" s="45"/>
      <c r="M399" s="226" t="s">
        <v>1</v>
      </c>
      <c r="N399" s="227" t="s">
        <v>43</v>
      </c>
      <c r="O399" s="92"/>
      <c r="P399" s="228">
        <f>O399*H399</f>
        <v>0</v>
      </c>
      <c r="Q399" s="228">
        <v>4.0000000000000003E-05</v>
      </c>
      <c r="R399" s="228">
        <f>Q399*H399</f>
        <v>0.013264000000000002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161</v>
      </c>
      <c r="AT399" s="230" t="s">
        <v>156</v>
      </c>
      <c r="AU399" s="230" t="s">
        <v>88</v>
      </c>
      <c r="AY399" s="18" t="s">
        <v>154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86</v>
      </c>
      <c r="BK399" s="231">
        <f>ROUND(I399*H399,2)</f>
        <v>0</v>
      </c>
      <c r="BL399" s="18" t="s">
        <v>161</v>
      </c>
      <c r="BM399" s="230" t="s">
        <v>644</v>
      </c>
    </row>
    <row r="400" s="14" customFormat="1">
      <c r="A400" s="14"/>
      <c r="B400" s="243"/>
      <c r="C400" s="244"/>
      <c r="D400" s="234" t="s">
        <v>163</v>
      </c>
      <c r="E400" s="245" t="s">
        <v>1</v>
      </c>
      <c r="F400" s="246" t="s">
        <v>645</v>
      </c>
      <c r="G400" s="244"/>
      <c r="H400" s="247">
        <v>331.60000000000002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163</v>
      </c>
      <c r="AU400" s="253" t="s">
        <v>88</v>
      </c>
      <c r="AV400" s="14" t="s">
        <v>88</v>
      </c>
      <c r="AW400" s="14" t="s">
        <v>32</v>
      </c>
      <c r="AX400" s="14" t="s">
        <v>78</v>
      </c>
      <c r="AY400" s="253" t="s">
        <v>154</v>
      </c>
    </row>
    <row r="401" s="15" customFormat="1">
      <c r="A401" s="15"/>
      <c r="B401" s="254"/>
      <c r="C401" s="255"/>
      <c r="D401" s="234" t="s">
        <v>163</v>
      </c>
      <c r="E401" s="256" t="s">
        <v>1</v>
      </c>
      <c r="F401" s="257" t="s">
        <v>166</v>
      </c>
      <c r="G401" s="255"/>
      <c r="H401" s="258">
        <v>331.60000000000002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163</v>
      </c>
      <c r="AU401" s="264" t="s">
        <v>88</v>
      </c>
      <c r="AV401" s="15" t="s">
        <v>161</v>
      </c>
      <c r="AW401" s="15" t="s">
        <v>32</v>
      </c>
      <c r="AX401" s="15" t="s">
        <v>86</v>
      </c>
      <c r="AY401" s="264" t="s">
        <v>154</v>
      </c>
    </row>
    <row r="402" s="2" customFormat="1" ht="21.75" customHeight="1">
      <c r="A402" s="39"/>
      <c r="B402" s="40"/>
      <c r="C402" s="219" t="s">
        <v>646</v>
      </c>
      <c r="D402" s="219" t="s">
        <v>156</v>
      </c>
      <c r="E402" s="220" t="s">
        <v>647</v>
      </c>
      <c r="F402" s="221" t="s">
        <v>648</v>
      </c>
      <c r="G402" s="222" t="s">
        <v>159</v>
      </c>
      <c r="H402" s="223">
        <v>11.907</v>
      </c>
      <c r="I402" s="224"/>
      <c r="J402" s="225">
        <f>ROUND(I402*H402,2)</f>
        <v>0</v>
      </c>
      <c r="K402" s="221" t="s">
        <v>160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0.13100000000000001</v>
      </c>
      <c r="T402" s="229">
        <f>S402*H402</f>
        <v>1.559817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161</v>
      </c>
      <c r="AT402" s="230" t="s">
        <v>156</v>
      </c>
      <c r="AU402" s="230" t="s">
        <v>88</v>
      </c>
      <c r="AY402" s="18" t="s">
        <v>154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161</v>
      </c>
      <c r="BM402" s="230" t="s">
        <v>649</v>
      </c>
    </row>
    <row r="403" s="14" customFormat="1">
      <c r="A403" s="14"/>
      <c r="B403" s="243"/>
      <c r="C403" s="244"/>
      <c r="D403" s="234" t="s">
        <v>163</v>
      </c>
      <c r="E403" s="245" t="s">
        <v>1</v>
      </c>
      <c r="F403" s="246" t="s">
        <v>650</v>
      </c>
      <c r="G403" s="244"/>
      <c r="H403" s="247">
        <v>11.907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163</v>
      </c>
      <c r="AU403" s="253" t="s">
        <v>88</v>
      </c>
      <c r="AV403" s="14" t="s">
        <v>88</v>
      </c>
      <c r="AW403" s="14" t="s">
        <v>32</v>
      </c>
      <c r="AX403" s="14" t="s">
        <v>78</v>
      </c>
      <c r="AY403" s="253" t="s">
        <v>154</v>
      </c>
    </row>
    <row r="404" s="15" customFormat="1">
      <c r="A404" s="15"/>
      <c r="B404" s="254"/>
      <c r="C404" s="255"/>
      <c r="D404" s="234" t="s">
        <v>163</v>
      </c>
      <c r="E404" s="256" t="s">
        <v>1</v>
      </c>
      <c r="F404" s="257" t="s">
        <v>166</v>
      </c>
      <c r="G404" s="255"/>
      <c r="H404" s="258">
        <v>11.907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4" t="s">
        <v>163</v>
      </c>
      <c r="AU404" s="264" t="s">
        <v>88</v>
      </c>
      <c r="AV404" s="15" t="s">
        <v>161</v>
      </c>
      <c r="AW404" s="15" t="s">
        <v>32</v>
      </c>
      <c r="AX404" s="15" t="s">
        <v>86</v>
      </c>
      <c r="AY404" s="264" t="s">
        <v>154</v>
      </c>
    </row>
    <row r="405" s="2" customFormat="1" ht="37.8" customHeight="1">
      <c r="A405" s="39"/>
      <c r="B405" s="40"/>
      <c r="C405" s="219" t="s">
        <v>651</v>
      </c>
      <c r="D405" s="219" t="s">
        <v>156</v>
      </c>
      <c r="E405" s="220" t="s">
        <v>652</v>
      </c>
      <c r="F405" s="221" t="s">
        <v>653</v>
      </c>
      <c r="G405" s="222" t="s">
        <v>169</v>
      </c>
      <c r="H405" s="223">
        <v>4.6920000000000002</v>
      </c>
      <c r="I405" s="224"/>
      <c r="J405" s="225">
        <f>ROUND(I405*H405,2)</f>
        <v>0</v>
      </c>
      <c r="K405" s="221" t="s">
        <v>160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2.2000000000000002</v>
      </c>
      <c r="T405" s="229">
        <f>S405*H405</f>
        <v>10.322400000000002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161</v>
      </c>
      <c r="AT405" s="230" t="s">
        <v>156</v>
      </c>
      <c r="AU405" s="230" t="s">
        <v>88</v>
      </c>
      <c r="AY405" s="18" t="s">
        <v>154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161</v>
      </c>
      <c r="BM405" s="230" t="s">
        <v>654</v>
      </c>
    </row>
    <row r="406" s="13" customFormat="1">
      <c r="A406" s="13"/>
      <c r="B406" s="232"/>
      <c r="C406" s="233"/>
      <c r="D406" s="234" t="s">
        <v>163</v>
      </c>
      <c r="E406" s="235" t="s">
        <v>1</v>
      </c>
      <c r="F406" s="236" t="s">
        <v>655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163</v>
      </c>
      <c r="AU406" s="242" t="s">
        <v>88</v>
      </c>
      <c r="AV406" s="13" t="s">
        <v>86</v>
      </c>
      <c r="AW406" s="13" t="s">
        <v>32</v>
      </c>
      <c r="AX406" s="13" t="s">
        <v>78</v>
      </c>
      <c r="AY406" s="242" t="s">
        <v>154</v>
      </c>
    </row>
    <row r="407" s="14" customFormat="1">
      <c r="A407" s="14"/>
      <c r="B407" s="243"/>
      <c r="C407" s="244"/>
      <c r="D407" s="234" t="s">
        <v>163</v>
      </c>
      <c r="E407" s="245" t="s">
        <v>1</v>
      </c>
      <c r="F407" s="246" t="s">
        <v>656</v>
      </c>
      <c r="G407" s="244"/>
      <c r="H407" s="247">
        <v>4.6920000000000002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163</v>
      </c>
      <c r="AU407" s="253" t="s">
        <v>88</v>
      </c>
      <c r="AV407" s="14" t="s">
        <v>88</v>
      </c>
      <c r="AW407" s="14" t="s">
        <v>32</v>
      </c>
      <c r="AX407" s="14" t="s">
        <v>78</v>
      </c>
      <c r="AY407" s="253" t="s">
        <v>154</v>
      </c>
    </row>
    <row r="408" s="15" customFormat="1">
      <c r="A408" s="15"/>
      <c r="B408" s="254"/>
      <c r="C408" s="255"/>
      <c r="D408" s="234" t="s">
        <v>163</v>
      </c>
      <c r="E408" s="256" t="s">
        <v>1</v>
      </c>
      <c r="F408" s="257" t="s">
        <v>166</v>
      </c>
      <c r="G408" s="255"/>
      <c r="H408" s="258">
        <v>4.6920000000000002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4" t="s">
        <v>163</v>
      </c>
      <c r="AU408" s="264" t="s">
        <v>88</v>
      </c>
      <c r="AV408" s="15" t="s">
        <v>161</v>
      </c>
      <c r="AW408" s="15" t="s">
        <v>32</v>
      </c>
      <c r="AX408" s="15" t="s">
        <v>86</v>
      </c>
      <c r="AY408" s="264" t="s">
        <v>154</v>
      </c>
    </row>
    <row r="409" s="2" customFormat="1" ht="33" customHeight="1">
      <c r="A409" s="39"/>
      <c r="B409" s="40"/>
      <c r="C409" s="219" t="s">
        <v>657</v>
      </c>
      <c r="D409" s="219" t="s">
        <v>156</v>
      </c>
      <c r="E409" s="220" t="s">
        <v>658</v>
      </c>
      <c r="F409" s="221" t="s">
        <v>659</v>
      </c>
      <c r="G409" s="222" t="s">
        <v>169</v>
      </c>
      <c r="H409" s="223">
        <v>4.6920000000000002</v>
      </c>
      <c r="I409" s="224"/>
      <c r="J409" s="225">
        <f>ROUND(I409*H409,2)</f>
        <v>0</v>
      </c>
      <c r="K409" s="221" t="s">
        <v>160</v>
      </c>
      <c r="L409" s="45"/>
      <c r="M409" s="226" t="s">
        <v>1</v>
      </c>
      <c r="N409" s="227" t="s">
        <v>43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0.029000000000000001</v>
      </c>
      <c r="T409" s="229">
        <f>S409*H409</f>
        <v>0.13606800000000002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161</v>
      </c>
      <c r="AT409" s="230" t="s">
        <v>156</v>
      </c>
      <c r="AU409" s="230" t="s">
        <v>88</v>
      </c>
      <c r="AY409" s="18" t="s">
        <v>154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86</v>
      </c>
      <c r="BK409" s="231">
        <f>ROUND(I409*H409,2)</f>
        <v>0</v>
      </c>
      <c r="BL409" s="18" t="s">
        <v>161</v>
      </c>
      <c r="BM409" s="230" t="s">
        <v>660</v>
      </c>
    </row>
    <row r="410" s="2" customFormat="1" ht="21.75" customHeight="1">
      <c r="A410" s="39"/>
      <c r="B410" s="40"/>
      <c r="C410" s="219" t="s">
        <v>661</v>
      </c>
      <c r="D410" s="219" t="s">
        <v>156</v>
      </c>
      <c r="E410" s="220" t="s">
        <v>662</v>
      </c>
      <c r="F410" s="221" t="s">
        <v>663</v>
      </c>
      <c r="G410" s="222" t="s">
        <v>159</v>
      </c>
      <c r="H410" s="223">
        <v>6.5010000000000003</v>
      </c>
      <c r="I410" s="224"/>
      <c r="J410" s="225">
        <f>ROUND(I410*H410,2)</f>
        <v>0</v>
      </c>
      <c r="K410" s="221" t="s">
        <v>160</v>
      </c>
      <c r="L410" s="45"/>
      <c r="M410" s="226" t="s">
        <v>1</v>
      </c>
      <c r="N410" s="227" t="s">
        <v>43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0.075999999999999998</v>
      </c>
      <c r="T410" s="229">
        <f>S410*H410</f>
        <v>0.49407600000000002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161</v>
      </c>
      <c r="AT410" s="230" t="s">
        <v>156</v>
      </c>
      <c r="AU410" s="230" t="s">
        <v>88</v>
      </c>
      <c r="AY410" s="18" t="s">
        <v>154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86</v>
      </c>
      <c r="BK410" s="231">
        <f>ROUND(I410*H410,2)</f>
        <v>0</v>
      </c>
      <c r="BL410" s="18" t="s">
        <v>161</v>
      </c>
      <c r="BM410" s="230" t="s">
        <v>664</v>
      </c>
    </row>
    <row r="411" s="13" customFormat="1">
      <c r="A411" s="13"/>
      <c r="B411" s="232"/>
      <c r="C411" s="233"/>
      <c r="D411" s="234" t="s">
        <v>163</v>
      </c>
      <c r="E411" s="235" t="s">
        <v>1</v>
      </c>
      <c r="F411" s="236" t="s">
        <v>281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163</v>
      </c>
      <c r="AU411" s="242" t="s">
        <v>88</v>
      </c>
      <c r="AV411" s="13" t="s">
        <v>86</v>
      </c>
      <c r="AW411" s="13" t="s">
        <v>32</v>
      </c>
      <c r="AX411" s="13" t="s">
        <v>78</v>
      </c>
      <c r="AY411" s="242" t="s">
        <v>154</v>
      </c>
    </row>
    <row r="412" s="14" customFormat="1">
      <c r="A412" s="14"/>
      <c r="B412" s="243"/>
      <c r="C412" s="244"/>
      <c r="D412" s="234" t="s">
        <v>163</v>
      </c>
      <c r="E412" s="245" t="s">
        <v>1</v>
      </c>
      <c r="F412" s="246" t="s">
        <v>665</v>
      </c>
      <c r="G412" s="244"/>
      <c r="H412" s="247">
        <v>1.7729999999999999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163</v>
      </c>
      <c r="AU412" s="253" t="s">
        <v>88</v>
      </c>
      <c r="AV412" s="14" t="s">
        <v>88</v>
      </c>
      <c r="AW412" s="14" t="s">
        <v>32</v>
      </c>
      <c r="AX412" s="14" t="s">
        <v>78</v>
      </c>
      <c r="AY412" s="253" t="s">
        <v>154</v>
      </c>
    </row>
    <row r="413" s="14" customFormat="1">
      <c r="A413" s="14"/>
      <c r="B413" s="243"/>
      <c r="C413" s="244"/>
      <c r="D413" s="234" t="s">
        <v>163</v>
      </c>
      <c r="E413" s="245" t="s">
        <v>1</v>
      </c>
      <c r="F413" s="246" t="s">
        <v>666</v>
      </c>
      <c r="G413" s="244"/>
      <c r="H413" s="247">
        <v>4.7279999999999998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163</v>
      </c>
      <c r="AU413" s="253" t="s">
        <v>88</v>
      </c>
      <c r="AV413" s="14" t="s">
        <v>88</v>
      </c>
      <c r="AW413" s="14" t="s">
        <v>32</v>
      </c>
      <c r="AX413" s="14" t="s">
        <v>78</v>
      </c>
      <c r="AY413" s="253" t="s">
        <v>154</v>
      </c>
    </row>
    <row r="414" s="15" customFormat="1">
      <c r="A414" s="15"/>
      <c r="B414" s="254"/>
      <c r="C414" s="255"/>
      <c r="D414" s="234" t="s">
        <v>163</v>
      </c>
      <c r="E414" s="256" t="s">
        <v>1</v>
      </c>
      <c r="F414" s="257" t="s">
        <v>166</v>
      </c>
      <c r="G414" s="255"/>
      <c r="H414" s="258">
        <v>6.5009999999999994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4" t="s">
        <v>163</v>
      </c>
      <c r="AU414" s="264" t="s">
        <v>88</v>
      </c>
      <c r="AV414" s="15" t="s">
        <v>161</v>
      </c>
      <c r="AW414" s="15" t="s">
        <v>32</v>
      </c>
      <c r="AX414" s="15" t="s">
        <v>86</v>
      </c>
      <c r="AY414" s="264" t="s">
        <v>154</v>
      </c>
    </row>
    <row r="415" s="2" customFormat="1" ht="24.15" customHeight="1">
      <c r="A415" s="39"/>
      <c r="B415" s="40"/>
      <c r="C415" s="219" t="s">
        <v>667</v>
      </c>
      <c r="D415" s="219" t="s">
        <v>156</v>
      </c>
      <c r="E415" s="220" t="s">
        <v>668</v>
      </c>
      <c r="F415" s="221" t="s">
        <v>669</v>
      </c>
      <c r="G415" s="222" t="s">
        <v>169</v>
      </c>
      <c r="H415" s="223">
        <v>3.7349999999999999</v>
      </c>
      <c r="I415" s="224"/>
      <c r="J415" s="225">
        <f>ROUND(I415*H415,2)</f>
        <v>0</v>
      </c>
      <c r="K415" s="221" t="s">
        <v>160</v>
      </c>
      <c r="L415" s="45"/>
      <c r="M415" s="226" t="s">
        <v>1</v>
      </c>
      <c r="N415" s="227" t="s">
        <v>43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1.8</v>
      </c>
      <c r="T415" s="229">
        <f>S415*H415</f>
        <v>6.7229999999999999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161</v>
      </c>
      <c r="AT415" s="230" t="s">
        <v>156</v>
      </c>
      <c r="AU415" s="230" t="s">
        <v>88</v>
      </c>
      <c r="AY415" s="18" t="s">
        <v>154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86</v>
      </c>
      <c r="BK415" s="231">
        <f>ROUND(I415*H415,2)</f>
        <v>0</v>
      </c>
      <c r="BL415" s="18" t="s">
        <v>161</v>
      </c>
      <c r="BM415" s="230" t="s">
        <v>670</v>
      </c>
    </row>
    <row r="416" s="14" customFormat="1">
      <c r="A416" s="14"/>
      <c r="B416" s="243"/>
      <c r="C416" s="244"/>
      <c r="D416" s="234" t="s">
        <v>163</v>
      </c>
      <c r="E416" s="245" t="s">
        <v>1</v>
      </c>
      <c r="F416" s="246" t="s">
        <v>671</v>
      </c>
      <c r="G416" s="244"/>
      <c r="H416" s="247">
        <v>2.1840000000000002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163</v>
      </c>
      <c r="AU416" s="253" t="s">
        <v>88</v>
      </c>
      <c r="AV416" s="14" t="s">
        <v>88</v>
      </c>
      <c r="AW416" s="14" t="s">
        <v>32</v>
      </c>
      <c r="AX416" s="14" t="s">
        <v>78</v>
      </c>
      <c r="AY416" s="253" t="s">
        <v>154</v>
      </c>
    </row>
    <row r="417" s="14" customFormat="1">
      <c r="A417" s="14"/>
      <c r="B417" s="243"/>
      <c r="C417" s="244"/>
      <c r="D417" s="234" t="s">
        <v>163</v>
      </c>
      <c r="E417" s="245" t="s">
        <v>1</v>
      </c>
      <c r="F417" s="246" t="s">
        <v>672</v>
      </c>
      <c r="G417" s="244"/>
      <c r="H417" s="247">
        <v>0.98699999999999999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163</v>
      </c>
      <c r="AU417" s="253" t="s">
        <v>88</v>
      </c>
      <c r="AV417" s="14" t="s">
        <v>88</v>
      </c>
      <c r="AW417" s="14" t="s">
        <v>32</v>
      </c>
      <c r="AX417" s="14" t="s">
        <v>78</v>
      </c>
      <c r="AY417" s="253" t="s">
        <v>154</v>
      </c>
    </row>
    <row r="418" s="14" customFormat="1">
      <c r="A418" s="14"/>
      <c r="B418" s="243"/>
      <c r="C418" s="244"/>
      <c r="D418" s="234" t="s">
        <v>163</v>
      </c>
      <c r="E418" s="245" t="s">
        <v>1</v>
      </c>
      <c r="F418" s="246" t="s">
        <v>673</v>
      </c>
      <c r="G418" s="244"/>
      <c r="H418" s="247">
        <v>0.56399999999999995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163</v>
      </c>
      <c r="AU418" s="253" t="s">
        <v>88</v>
      </c>
      <c r="AV418" s="14" t="s">
        <v>88</v>
      </c>
      <c r="AW418" s="14" t="s">
        <v>32</v>
      </c>
      <c r="AX418" s="14" t="s">
        <v>78</v>
      </c>
      <c r="AY418" s="253" t="s">
        <v>154</v>
      </c>
    </row>
    <row r="419" s="15" customFormat="1">
      <c r="A419" s="15"/>
      <c r="B419" s="254"/>
      <c r="C419" s="255"/>
      <c r="D419" s="234" t="s">
        <v>163</v>
      </c>
      <c r="E419" s="256" t="s">
        <v>1</v>
      </c>
      <c r="F419" s="257" t="s">
        <v>166</v>
      </c>
      <c r="G419" s="255"/>
      <c r="H419" s="258">
        <v>3.7350000000000003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163</v>
      </c>
      <c r="AU419" s="264" t="s">
        <v>88</v>
      </c>
      <c r="AV419" s="15" t="s">
        <v>161</v>
      </c>
      <c r="AW419" s="15" t="s">
        <v>32</v>
      </c>
      <c r="AX419" s="15" t="s">
        <v>86</v>
      </c>
      <c r="AY419" s="264" t="s">
        <v>154</v>
      </c>
    </row>
    <row r="420" s="2" customFormat="1" ht="24.15" customHeight="1">
      <c r="A420" s="39"/>
      <c r="B420" s="40"/>
      <c r="C420" s="219" t="s">
        <v>674</v>
      </c>
      <c r="D420" s="219" t="s">
        <v>156</v>
      </c>
      <c r="E420" s="220" t="s">
        <v>675</v>
      </c>
      <c r="F420" s="221" t="s">
        <v>676</v>
      </c>
      <c r="G420" s="222" t="s">
        <v>377</v>
      </c>
      <c r="H420" s="223">
        <v>35.600000000000001</v>
      </c>
      <c r="I420" s="224"/>
      <c r="J420" s="225">
        <f>ROUND(I420*H420,2)</f>
        <v>0</v>
      </c>
      <c r="K420" s="221" t="s">
        <v>160</v>
      </c>
      <c r="L420" s="45"/>
      <c r="M420" s="226" t="s">
        <v>1</v>
      </c>
      <c r="N420" s="227" t="s">
        <v>43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0.042000000000000003</v>
      </c>
      <c r="T420" s="229">
        <f>S420*H420</f>
        <v>1.4952000000000001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161</v>
      </c>
      <c r="AT420" s="230" t="s">
        <v>156</v>
      </c>
      <c r="AU420" s="230" t="s">
        <v>88</v>
      </c>
      <c r="AY420" s="18" t="s">
        <v>154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86</v>
      </c>
      <c r="BK420" s="231">
        <f>ROUND(I420*H420,2)</f>
        <v>0</v>
      </c>
      <c r="BL420" s="18" t="s">
        <v>161</v>
      </c>
      <c r="BM420" s="230" t="s">
        <v>677</v>
      </c>
    </row>
    <row r="421" s="14" customFormat="1">
      <c r="A421" s="14"/>
      <c r="B421" s="243"/>
      <c r="C421" s="244"/>
      <c r="D421" s="234" t="s">
        <v>163</v>
      </c>
      <c r="E421" s="245" t="s">
        <v>1</v>
      </c>
      <c r="F421" s="246" t="s">
        <v>678</v>
      </c>
      <c r="G421" s="244"/>
      <c r="H421" s="247">
        <v>35.600000000000001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163</v>
      </c>
      <c r="AU421" s="253" t="s">
        <v>88</v>
      </c>
      <c r="AV421" s="14" t="s">
        <v>88</v>
      </c>
      <c r="AW421" s="14" t="s">
        <v>32</v>
      </c>
      <c r="AX421" s="14" t="s">
        <v>78</v>
      </c>
      <c r="AY421" s="253" t="s">
        <v>154</v>
      </c>
    </row>
    <row r="422" s="15" customFormat="1">
      <c r="A422" s="15"/>
      <c r="B422" s="254"/>
      <c r="C422" s="255"/>
      <c r="D422" s="234" t="s">
        <v>163</v>
      </c>
      <c r="E422" s="256" t="s">
        <v>1</v>
      </c>
      <c r="F422" s="257" t="s">
        <v>166</v>
      </c>
      <c r="G422" s="255"/>
      <c r="H422" s="258">
        <v>35.600000000000001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4" t="s">
        <v>163</v>
      </c>
      <c r="AU422" s="264" t="s">
        <v>88</v>
      </c>
      <c r="AV422" s="15" t="s">
        <v>161</v>
      </c>
      <c r="AW422" s="15" t="s">
        <v>32</v>
      </c>
      <c r="AX422" s="15" t="s">
        <v>86</v>
      </c>
      <c r="AY422" s="264" t="s">
        <v>154</v>
      </c>
    </row>
    <row r="423" s="2" customFormat="1" ht="24.15" customHeight="1">
      <c r="A423" s="39"/>
      <c r="B423" s="40"/>
      <c r="C423" s="219" t="s">
        <v>679</v>
      </c>
      <c r="D423" s="219" t="s">
        <v>156</v>
      </c>
      <c r="E423" s="220" t="s">
        <v>680</v>
      </c>
      <c r="F423" s="221" t="s">
        <v>681</v>
      </c>
      <c r="G423" s="222" t="s">
        <v>377</v>
      </c>
      <c r="H423" s="223">
        <v>18.399999999999999</v>
      </c>
      <c r="I423" s="224"/>
      <c r="J423" s="225">
        <f>ROUND(I423*H423,2)</f>
        <v>0</v>
      </c>
      <c r="K423" s="221" t="s">
        <v>160</v>
      </c>
      <c r="L423" s="45"/>
      <c r="M423" s="226" t="s">
        <v>1</v>
      </c>
      <c r="N423" s="227" t="s">
        <v>43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0.065000000000000002</v>
      </c>
      <c r="T423" s="229">
        <f>S423*H423</f>
        <v>1.196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161</v>
      </c>
      <c r="AT423" s="230" t="s">
        <v>156</v>
      </c>
      <c r="AU423" s="230" t="s">
        <v>88</v>
      </c>
      <c r="AY423" s="18" t="s">
        <v>154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86</v>
      </c>
      <c r="BK423" s="231">
        <f>ROUND(I423*H423,2)</f>
        <v>0</v>
      </c>
      <c r="BL423" s="18" t="s">
        <v>161</v>
      </c>
      <c r="BM423" s="230" t="s">
        <v>682</v>
      </c>
    </row>
    <row r="424" s="14" customFormat="1">
      <c r="A424" s="14"/>
      <c r="B424" s="243"/>
      <c r="C424" s="244"/>
      <c r="D424" s="234" t="s">
        <v>163</v>
      </c>
      <c r="E424" s="245" t="s">
        <v>1</v>
      </c>
      <c r="F424" s="246" t="s">
        <v>683</v>
      </c>
      <c r="G424" s="244"/>
      <c r="H424" s="247">
        <v>18.399999999999999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163</v>
      </c>
      <c r="AU424" s="253" t="s">
        <v>88</v>
      </c>
      <c r="AV424" s="14" t="s">
        <v>88</v>
      </c>
      <c r="AW424" s="14" t="s">
        <v>32</v>
      </c>
      <c r="AX424" s="14" t="s">
        <v>78</v>
      </c>
      <c r="AY424" s="253" t="s">
        <v>154</v>
      </c>
    </row>
    <row r="425" s="15" customFormat="1">
      <c r="A425" s="15"/>
      <c r="B425" s="254"/>
      <c r="C425" s="255"/>
      <c r="D425" s="234" t="s">
        <v>163</v>
      </c>
      <c r="E425" s="256" t="s">
        <v>1</v>
      </c>
      <c r="F425" s="257" t="s">
        <v>166</v>
      </c>
      <c r="G425" s="255"/>
      <c r="H425" s="258">
        <v>18.399999999999999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4" t="s">
        <v>163</v>
      </c>
      <c r="AU425" s="264" t="s">
        <v>88</v>
      </c>
      <c r="AV425" s="15" t="s">
        <v>161</v>
      </c>
      <c r="AW425" s="15" t="s">
        <v>32</v>
      </c>
      <c r="AX425" s="15" t="s">
        <v>86</v>
      </c>
      <c r="AY425" s="264" t="s">
        <v>154</v>
      </c>
    </row>
    <row r="426" s="2" customFormat="1" ht="37.8" customHeight="1">
      <c r="A426" s="39"/>
      <c r="B426" s="40"/>
      <c r="C426" s="219" t="s">
        <v>684</v>
      </c>
      <c r="D426" s="219" t="s">
        <v>156</v>
      </c>
      <c r="E426" s="220" t="s">
        <v>685</v>
      </c>
      <c r="F426" s="221" t="s">
        <v>686</v>
      </c>
      <c r="G426" s="222" t="s">
        <v>159</v>
      </c>
      <c r="H426" s="223">
        <v>199.798</v>
      </c>
      <c r="I426" s="224"/>
      <c r="J426" s="225">
        <f>ROUND(I426*H426,2)</f>
        <v>0</v>
      </c>
      <c r="K426" s="221" t="s">
        <v>160</v>
      </c>
      <c r="L426" s="45"/>
      <c r="M426" s="226" t="s">
        <v>1</v>
      </c>
      <c r="N426" s="227" t="s">
        <v>43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0.01</v>
      </c>
      <c r="T426" s="229">
        <f>S426*H426</f>
        <v>1.9979800000000001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161</v>
      </c>
      <c r="AT426" s="230" t="s">
        <v>156</v>
      </c>
      <c r="AU426" s="230" t="s">
        <v>88</v>
      </c>
      <c r="AY426" s="18" t="s">
        <v>154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86</v>
      </c>
      <c r="BK426" s="231">
        <f>ROUND(I426*H426,2)</f>
        <v>0</v>
      </c>
      <c r="BL426" s="18" t="s">
        <v>161</v>
      </c>
      <c r="BM426" s="230" t="s">
        <v>687</v>
      </c>
    </row>
    <row r="427" s="13" customFormat="1">
      <c r="A427" s="13"/>
      <c r="B427" s="232"/>
      <c r="C427" s="233"/>
      <c r="D427" s="234" t="s">
        <v>163</v>
      </c>
      <c r="E427" s="235" t="s">
        <v>1</v>
      </c>
      <c r="F427" s="236" t="s">
        <v>688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163</v>
      </c>
      <c r="AU427" s="242" t="s">
        <v>88</v>
      </c>
      <c r="AV427" s="13" t="s">
        <v>86</v>
      </c>
      <c r="AW427" s="13" t="s">
        <v>32</v>
      </c>
      <c r="AX427" s="13" t="s">
        <v>78</v>
      </c>
      <c r="AY427" s="242" t="s">
        <v>154</v>
      </c>
    </row>
    <row r="428" s="14" customFormat="1">
      <c r="A428" s="14"/>
      <c r="B428" s="243"/>
      <c r="C428" s="244"/>
      <c r="D428" s="234" t="s">
        <v>163</v>
      </c>
      <c r="E428" s="245" t="s">
        <v>1</v>
      </c>
      <c r="F428" s="246" t="s">
        <v>457</v>
      </c>
      <c r="G428" s="244"/>
      <c r="H428" s="247">
        <v>199.798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163</v>
      </c>
      <c r="AU428" s="253" t="s">
        <v>88</v>
      </c>
      <c r="AV428" s="14" t="s">
        <v>88</v>
      </c>
      <c r="AW428" s="14" t="s">
        <v>32</v>
      </c>
      <c r="AX428" s="14" t="s">
        <v>78</v>
      </c>
      <c r="AY428" s="253" t="s">
        <v>154</v>
      </c>
    </row>
    <row r="429" s="15" customFormat="1">
      <c r="A429" s="15"/>
      <c r="B429" s="254"/>
      <c r="C429" s="255"/>
      <c r="D429" s="234" t="s">
        <v>163</v>
      </c>
      <c r="E429" s="256" t="s">
        <v>1</v>
      </c>
      <c r="F429" s="257" t="s">
        <v>166</v>
      </c>
      <c r="G429" s="255"/>
      <c r="H429" s="258">
        <v>199.798</v>
      </c>
      <c r="I429" s="259"/>
      <c r="J429" s="255"/>
      <c r="K429" s="255"/>
      <c r="L429" s="260"/>
      <c r="M429" s="261"/>
      <c r="N429" s="262"/>
      <c r="O429" s="262"/>
      <c r="P429" s="262"/>
      <c r="Q429" s="262"/>
      <c r="R429" s="262"/>
      <c r="S429" s="262"/>
      <c r="T429" s="263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4" t="s">
        <v>163</v>
      </c>
      <c r="AU429" s="264" t="s">
        <v>88</v>
      </c>
      <c r="AV429" s="15" t="s">
        <v>161</v>
      </c>
      <c r="AW429" s="15" t="s">
        <v>32</v>
      </c>
      <c r="AX429" s="15" t="s">
        <v>86</v>
      </c>
      <c r="AY429" s="264" t="s">
        <v>154</v>
      </c>
    </row>
    <row r="430" s="12" customFormat="1" ht="22.8" customHeight="1">
      <c r="A430" s="12"/>
      <c r="B430" s="203"/>
      <c r="C430" s="204"/>
      <c r="D430" s="205" t="s">
        <v>77</v>
      </c>
      <c r="E430" s="217" t="s">
        <v>689</v>
      </c>
      <c r="F430" s="217" t="s">
        <v>690</v>
      </c>
      <c r="G430" s="204"/>
      <c r="H430" s="204"/>
      <c r="I430" s="207"/>
      <c r="J430" s="218">
        <f>BK430</f>
        <v>0</v>
      </c>
      <c r="K430" s="204"/>
      <c r="L430" s="209"/>
      <c r="M430" s="210"/>
      <c r="N430" s="211"/>
      <c r="O430" s="211"/>
      <c r="P430" s="212">
        <f>SUM(P431:P435)</f>
        <v>0</v>
      </c>
      <c r="Q430" s="211"/>
      <c r="R430" s="212">
        <f>SUM(R431:R435)</f>
        <v>0</v>
      </c>
      <c r="S430" s="211"/>
      <c r="T430" s="213">
        <f>SUM(T431:T435)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4" t="s">
        <v>86</v>
      </c>
      <c r="AT430" s="215" t="s">
        <v>77</v>
      </c>
      <c r="AU430" s="215" t="s">
        <v>86</v>
      </c>
      <c r="AY430" s="214" t="s">
        <v>154</v>
      </c>
      <c r="BK430" s="216">
        <f>SUM(BK431:BK435)</f>
        <v>0</v>
      </c>
    </row>
    <row r="431" s="2" customFormat="1" ht="33" customHeight="1">
      <c r="A431" s="39"/>
      <c r="B431" s="40"/>
      <c r="C431" s="219" t="s">
        <v>691</v>
      </c>
      <c r="D431" s="219" t="s">
        <v>156</v>
      </c>
      <c r="E431" s="220" t="s">
        <v>692</v>
      </c>
      <c r="F431" s="221" t="s">
        <v>693</v>
      </c>
      <c r="G431" s="222" t="s">
        <v>212</v>
      </c>
      <c r="H431" s="223">
        <v>24.021000000000001</v>
      </c>
      <c r="I431" s="224"/>
      <c r="J431" s="225">
        <f>ROUND(I431*H431,2)</f>
        <v>0</v>
      </c>
      <c r="K431" s="221" t="s">
        <v>160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161</v>
      </c>
      <c r="AT431" s="230" t="s">
        <v>156</v>
      </c>
      <c r="AU431" s="230" t="s">
        <v>88</v>
      </c>
      <c r="AY431" s="18" t="s">
        <v>154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86</v>
      </c>
      <c r="BK431" s="231">
        <f>ROUND(I431*H431,2)</f>
        <v>0</v>
      </c>
      <c r="BL431" s="18" t="s">
        <v>161</v>
      </c>
      <c r="BM431" s="230" t="s">
        <v>694</v>
      </c>
    </row>
    <row r="432" s="2" customFormat="1" ht="24.15" customHeight="1">
      <c r="A432" s="39"/>
      <c r="B432" s="40"/>
      <c r="C432" s="219" t="s">
        <v>695</v>
      </c>
      <c r="D432" s="219" t="s">
        <v>156</v>
      </c>
      <c r="E432" s="220" t="s">
        <v>696</v>
      </c>
      <c r="F432" s="221" t="s">
        <v>697</v>
      </c>
      <c r="G432" s="222" t="s">
        <v>212</v>
      </c>
      <c r="H432" s="223">
        <v>720.63</v>
      </c>
      <c r="I432" s="224"/>
      <c r="J432" s="225">
        <f>ROUND(I432*H432,2)</f>
        <v>0</v>
      </c>
      <c r="K432" s="221" t="s">
        <v>160</v>
      </c>
      <c r="L432" s="45"/>
      <c r="M432" s="226" t="s">
        <v>1</v>
      </c>
      <c r="N432" s="227" t="s">
        <v>43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161</v>
      </c>
      <c r="AT432" s="230" t="s">
        <v>156</v>
      </c>
      <c r="AU432" s="230" t="s">
        <v>88</v>
      </c>
      <c r="AY432" s="18" t="s">
        <v>154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86</v>
      </c>
      <c r="BK432" s="231">
        <f>ROUND(I432*H432,2)</f>
        <v>0</v>
      </c>
      <c r="BL432" s="18" t="s">
        <v>161</v>
      </c>
      <c r="BM432" s="230" t="s">
        <v>698</v>
      </c>
    </row>
    <row r="433" s="14" customFormat="1">
      <c r="A433" s="14"/>
      <c r="B433" s="243"/>
      <c r="C433" s="244"/>
      <c r="D433" s="234" t="s">
        <v>163</v>
      </c>
      <c r="E433" s="244"/>
      <c r="F433" s="246" t="s">
        <v>699</v>
      </c>
      <c r="G433" s="244"/>
      <c r="H433" s="247">
        <v>720.63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163</v>
      </c>
      <c r="AU433" s="253" t="s">
        <v>88</v>
      </c>
      <c r="AV433" s="14" t="s">
        <v>88</v>
      </c>
      <c r="AW433" s="14" t="s">
        <v>4</v>
      </c>
      <c r="AX433" s="14" t="s">
        <v>86</v>
      </c>
      <c r="AY433" s="253" t="s">
        <v>154</v>
      </c>
    </row>
    <row r="434" s="2" customFormat="1" ht="33" customHeight="1">
      <c r="A434" s="39"/>
      <c r="B434" s="40"/>
      <c r="C434" s="219" t="s">
        <v>700</v>
      </c>
      <c r="D434" s="219" t="s">
        <v>156</v>
      </c>
      <c r="E434" s="220" t="s">
        <v>701</v>
      </c>
      <c r="F434" s="221" t="s">
        <v>702</v>
      </c>
      <c r="G434" s="222" t="s">
        <v>212</v>
      </c>
      <c r="H434" s="223">
        <v>24.021000000000001</v>
      </c>
      <c r="I434" s="224"/>
      <c r="J434" s="225">
        <f>ROUND(I434*H434,2)</f>
        <v>0</v>
      </c>
      <c r="K434" s="221" t="s">
        <v>160</v>
      </c>
      <c r="L434" s="45"/>
      <c r="M434" s="226" t="s">
        <v>1</v>
      </c>
      <c r="N434" s="227" t="s">
        <v>43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161</v>
      </c>
      <c r="AT434" s="230" t="s">
        <v>156</v>
      </c>
      <c r="AU434" s="230" t="s">
        <v>88</v>
      </c>
      <c r="AY434" s="18" t="s">
        <v>154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86</v>
      </c>
      <c r="BK434" s="231">
        <f>ROUND(I434*H434,2)</f>
        <v>0</v>
      </c>
      <c r="BL434" s="18" t="s">
        <v>161</v>
      </c>
      <c r="BM434" s="230" t="s">
        <v>703</v>
      </c>
    </row>
    <row r="435" s="2" customFormat="1" ht="33" customHeight="1">
      <c r="A435" s="39"/>
      <c r="B435" s="40"/>
      <c r="C435" s="219" t="s">
        <v>704</v>
      </c>
      <c r="D435" s="219" t="s">
        <v>156</v>
      </c>
      <c r="E435" s="220" t="s">
        <v>705</v>
      </c>
      <c r="F435" s="221" t="s">
        <v>706</v>
      </c>
      <c r="G435" s="222" t="s">
        <v>212</v>
      </c>
      <c r="H435" s="223">
        <v>24.021000000000001</v>
      </c>
      <c r="I435" s="224"/>
      <c r="J435" s="225">
        <f>ROUND(I435*H435,2)</f>
        <v>0</v>
      </c>
      <c r="K435" s="221" t="s">
        <v>160</v>
      </c>
      <c r="L435" s="45"/>
      <c r="M435" s="226" t="s">
        <v>1</v>
      </c>
      <c r="N435" s="227" t="s">
        <v>43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161</v>
      </c>
      <c r="AT435" s="230" t="s">
        <v>156</v>
      </c>
      <c r="AU435" s="230" t="s">
        <v>88</v>
      </c>
      <c r="AY435" s="18" t="s">
        <v>154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86</v>
      </c>
      <c r="BK435" s="231">
        <f>ROUND(I435*H435,2)</f>
        <v>0</v>
      </c>
      <c r="BL435" s="18" t="s">
        <v>161</v>
      </c>
      <c r="BM435" s="230" t="s">
        <v>707</v>
      </c>
    </row>
    <row r="436" s="12" customFormat="1" ht="22.8" customHeight="1">
      <c r="A436" s="12"/>
      <c r="B436" s="203"/>
      <c r="C436" s="204"/>
      <c r="D436" s="205" t="s">
        <v>77</v>
      </c>
      <c r="E436" s="217" t="s">
        <v>708</v>
      </c>
      <c r="F436" s="217" t="s">
        <v>709</v>
      </c>
      <c r="G436" s="204"/>
      <c r="H436" s="204"/>
      <c r="I436" s="207"/>
      <c r="J436" s="218">
        <f>BK436</f>
        <v>0</v>
      </c>
      <c r="K436" s="204"/>
      <c r="L436" s="209"/>
      <c r="M436" s="210"/>
      <c r="N436" s="211"/>
      <c r="O436" s="211"/>
      <c r="P436" s="212">
        <f>P437</f>
        <v>0</v>
      </c>
      <c r="Q436" s="211"/>
      <c r="R436" s="212">
        <f>R437</f>
        <v>0</v>
      </c>
      <c r="S436" s="211"/>
      <c r="T436" s="213">
        <f>T437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4" t="s">
        <v>86</v>
      </c>
      <c r="AT436" s="215" t="s">
        <v>77</v>
      </c>
      <c r="AU436" s="215" t="s">
        <v>86</v>
      </c>
      <c r="AY436" s="214" t="s">
        <v>154</v>
      </c>
      <c r="BK436" s="216">
        <f>BK437</f>
        <v>0</v>
      </c>
    </row>
    <row r="437" s="2" customFormat="1" ht="24.15" customHeight="1">
      <c r="A437" s="39"/>
      <c r="B437" s="40"/>
      <c r="C437" s="219" t="s">
        <v>710</v>
      </c>
      <c r="D437" s="219" t="s">
        <v>156</v>
      </c>
      <c r="E437" s="220" t="s">
        <v>711</v>
      </c>
      <c r="F437" s="221" t="s">
        <v>712</v>
      </c>
      <c r="G437" s="222" t="s">
        <v>212</v>
      </c>
      <c r="H437" s="223">
        <v>442.30700000000002</v>
      </c>
      <c r="I437" s="224"/>
      <c r="J437" s="225">
        <f>ROUND(I437*H437,2)</f>
        <v>0</v>
      </c>
      <c r="K437" s="221" t="s">
        <v>160</v>
      </c>
      <c r="L437" s="45"/>
      <c r="M437" s="226" t="s">
        <v>1</v>
      </c>
      <c r="N437" s="227" t="s">
        <v>43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161</v>
      </c>
      <c r="AT437" s="230" t="s">
        <v>156</v>
      </c>
      <c r="AU437" s="230" t="s">
        <v>88</v>
      </c>
      <c r="AY437" s="18" t="s">
        <v>154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86</v>
      </c>
      <c r="BK437" s="231">
        <f>ROUND(I437*H437,2)</f>
        <v>0</v>
      </c>
      <c r="BL437" s="18" t="s">
        <v>161</v>
      </c>
      <c r="BM437" s="230" t="s">
        <v>713</v>
      </c>
    </row>
    <row r="438" s="12" customFormat="1" ht="25.92" customHeight="1">
      <c r="A438" s="12"/>
      <c r="B438" s="203"/>
      <c r="C438" s="204"/>
      <c r="D438" s="205" t="s">
        <v>77</v>
      </c>
      <c r="E438" s="206" t="s">
        <v>714</v>
      </c>
      <c r="F438" s="206" t="s">
        <v>715</v>
      </c>
      <c r="G438" s="204"/>
      <c r="H438" s="204"/>
      <c r="I438" s="207"/>
      <c r="J438" s="208">
        <f>BK438</f>
        <v>0</v>
      </c>
      <c r="K438" s="204"/>
      <c r="L438" s="209"/>
      <c r="M438" s="210"/>
      <c r="N438" s="211"/>
      <c r="O438" s="211"/>
      <c r="P438" s="212">
        <f>P439+P454+P490+P519+P526+P545+P572+P640+P651+P681+P700+P722+P749</f>
        <v>0</v>
      </c>
      <c r="Q438" s="211"/>
      <c r="R438" s="212">
        <f>R439+R454+R490+R519+R526+R545+R572+R640+R651+R681+R700+R722+R749</f>
        <v>21.277144129999996</v>
      </c>
      <c r="S438" s="211"/>
      <c r="T438" s="213">
        <f>T439+T454+T490+T519+T526+T545+T572+T640+T651+T681+T700+T722+T749</f>
        <v>0.096000000000000002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4" t="s">
        <v>88</v>
      </c>
      <c r="AT438" s="215" t="s">
        <v>77</v>
      </c>
      <c r="AU438" s="215" t="s">
        <v>78</v>
      </c>
      <c r="AY438" s="214" t="s">
        <v>154</v>
      </c>
      <c r="BK438" s="216">
        <f>BK439+BK454+BK490+BK519+BK526+BK545+BK572+BK640+BK651+BK681+BK700+BK722+BK749</f>
        <v>0</v>
      </c>
    </row>
    <row r="439" s="12" customFormat="1" ht="22.8" customHeight="1">
      <c r="A439" s="12"/>
      <c r="B439" s="203"/>
      <c r="C439" s="204"/>
      <c r="D439" s="205" t="s">
        <v>77</v>
      </c>
      <c r="E439" s="217" t="s">
        <v>716</v>
      </c>
      <c r="F439" s="217" t="s">
        <v>717</v>
      </c>
      <c r="G439" s="204"/>
      <c r="H439" s="204"/>
      <c r="I439" s="207"/>
      <c r="J439" s="218">
        <f>BK439</f>
        <v>0</v>
      </c>
      <c r="K439" s="204"/>
      <c r="L439" s="209"/>
      <c r="M439" s="210"/>
      <c r="N439" s="211"/>
      <c r="O439" s="211"/>
      <c r="P439" s="212">
        <f>SUM(P440:P453)</f>
        <v>0</v>
      </c>
      <c r="Q439" s="211"/>
      <c r="R439" s="212">
        <f>SUM(R440:R453)</f>
        <v>2.2694499000000001</v>
      </c>
      <c r="S439" s="211"/>
      <c r="T439" s="213">
        <f>SUM(T440:T453)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4" t="s">
        <v>88</v>
      </c>
      <c r="AT439" s="215" t="s">
        <v>77</v>
      </c>
      <c r="AU439" s="215" t="s">
        <v>86</v>
      </c>
      <c r="AY439" s="214" t="s">
        <v>154</v>
      </c>
      <c r="BK439" s="216">
        <f>SUM(BK440:BK453)</f>
        <v>0</v>
      </c>
    </row>
    <row r="440" s="2" customFormat="1" ht="24.15" customHeight="1">
      <c r="A440" s="39"/>
      <c r="B440" s="40"/>
      <c r="C440" s="219" t="s">
        <v>718</v>
      </c>
      <c r="D440" s="219" t="s">
        <v>156</v>
      </c>
      <c r="E440" s="220" t="s">
        <v>719</v>
      </c>
      <c r="F440" s="221" t="s">
        <v>720</v>
      </c>
      <c r="G440" s="222" t="s">
        <v>159</v>
      </c>
      <c r="H440" s="223">
        <v>171.89599999999999</v>
      </c>
      <c r="I440" s="224"/>
      <c r="J440" s="225">
        <f>ROUND(I440*H440,2)</f>
        <v>0</v>
      </c>
      <c r="K440" s="221" t="s">
        <v>160</v>
      </c>
      <c r="L440" s="45"/>
      <c r="M440" s="226" t="s">
        <v>1</v>
      </c>
      <c r="N440" s="227" t="s">
        <v>43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239</v>
      </c>
      <c r="AT440" s="230" t="s">
        <v>156</v>
      </c>
      <c r="AU440" s="230" t="s">
        <v>88</v>
      </c>
      <c r="AY440" s="18" t="s">
        <v>154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86</v>
      </c>
      <c r="BK440" s="231">
        <f>ROUND(I440*H440,2)</f>
        <v>0</v>
      </c>
      <c r="BL440" s="18" t="s">
        <v>239</v>
      </c>
      <c r="BM440" s="230" t="s">
        <v>721</v>
      </c>
    </row>
    <row r="441" s="14" customFormat="1">
      <c r="A441" s="14"/>
      <c r="B441" s="243"/>
      <c r="C441" s="244"/>
      <c r="D441" s="234" t="s">
        <v>163</v>
      </c>
      <c r="E441" s="245" t="s">
        <v>1</v>
      </c>
      <c r="F441" s="246" t="s">
        <v>722</v>
      </c>
      <c r="G441" s="244"/>
      <c r="H441" s="247">
        <v>127.97499999999999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163</v>
      </c>
      <c r="AU441" s="253" t="s">
        <v>88</v>
      </c>
      <c r="AV441" s="14" t="s">
        <v>88</v>
      </c>
      <c r="AW441" s="14" t="s">
        <v>32</v>
      </c>
      <c r="AX441" s="14" t="s">
        <v>78</v>
      </c>
      <c r="AY441" s="253" t="s">
        <v>154</v>
      </c>
    </row>
    <row r="442" s="14" customFormat="1">
      <c r="A442" s="14"/>
      <c r="B442" s="243"/>
      <c r="C442" s="244"/>
      <c r="D442" s="234" t="s">
        <v>163</v>
      </c>
      <c r="E442" s="245" t="s">
        <v>1</v>
      </c>
      <c r="F442" s="246" t="s">
        <v>723</v>
      </c>
      <c r="G442" s="244"/>
      <c r="H442" s="247">
        <v>19.196000000000002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163</v>
      </c>
      <c r="AU442" s="253" t="s">
        <v>88</v>
      </c>
      <c r="AV442" s="14" t="s">
        <v>88</v>
      </c>
      <c r="AW442" s="14" t="s">
        <v>32</v>
      </c>
      <c r="AX442" s="14" t="s">
        <v>78</v>
      </c>
      <c r="AY442" s="253" t="s">
        <v>154</v>
      </c>
    </row>
    <row r="443" s="14" customFormat="1">
      <c r="A443" s="14"/>
      <c r="B443" s="243"/>
      <c r="C443" s="244"/>
      <c r="D443" s="234" t="s">
        <v>163</v>
      </c>
      <c r="E443" s="245" t="s">
        <v>1</v>
      </c>
      <c r="F443" s="246" t="s">
        <v>724</v>
      </c>
      <c r="G443" s="244"/>
      <c r="H443" s="247">
        <v>21.5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163</v>
      </c>
      <c r="AU443" s="253" t="s">
        <v>88</v>
      </c>
      <c r="AV443" s="14" t="s">
        <v>88</v>
      </c>
      <c r="AW443" s="14" t="s">
        <v>32</v>
      </c>
      <c r="AX443" s="14" t="s">
        <v>78</v>
      </c>
      <c r="AY443" s="253" t="s">
        <v>154</v>
      </c>
    </row>
    <row r="444" s="14" customFormat="1">
      <c r="A444" s="14"/>
      <c r="B444" s="243"/>
      <c r="C444" s="244"/>
      <c r="D444" s="234" t="s">
        <v>163</v>
      </c>
      <c r="E444" s="245" t="s">
        <v>1</v>
      </c>
      <c r="F444" s="246" t="s">
        <v>725</v>
      </c>
      <c r="G444" s="244"/>
      <c r="H444" s="247">
        <v>3.2250000000000001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163</v>
      </c>
      <c r="AU444" s="253" t="s">
        <v>88</v>
      </c>
      <c r="AV444" s="14" t="s">
        <v>88</v>
      </c>
      <c r="AW444" s="14" t="s">
        <v>32</v>
      </c>
      <c r="AX444" s="14" t="s">
        <v>78</v>
      </c>
      <c r="AY444" s="253" t="s">
        <v>154</v>
      </c>
    </row>
    <row r="445" s="15" customFormat="1">
      <c r="A445" s="15"/>
      <c r="B445" s="254"/>
      <c r="C445" s="255"/>
      <c r="D445" s="234" t="s">
        <v>163</v>
      </c>
      <c r="E445" s="256" t="s">
        <v>1</v>
      </c>
      <c r="F445" s="257" t="s">
        <v>166</v>
      </c>
      <c r="G445" s="255"/>
      <c r="H445" s="258">
        <v>171.89599999999999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4" t="s">
        <v>163</v>
      </c>
      <c r="AU445" s="264" t="s">
        <v>88</v>
      </c>
      <c r="AV445" s="15" t="s">
        <v>161</v>
      </c>
      <c r="AW445" s="15" t="s">
        <v>32</v>
      </c>
      <c r="AX445" s="15" t="s">
        <v>86</v>
      </c>
      <c r="AY445" s="264" t="s">
        <v>154</v>
      </c>
    </row>
    <row r="446" s="2" customFormat="1" ht="16.5" customHeight="1">
      <c r="A446" s="39"/>
      <c r="B446" s="40"/>
      <c r="C446" s="276" t="s">
        <v>726</v>
      </c>
      <c r="D446" s="276" t="s">
        <v>344</v>
      </c>
      <c r="E446" s="277" t="s">
        <v>727</v>
      </c>
      <c r="F446" s="278" t="s">
        <v>728</v>
      </c>
      <c r="G446" s="279" t="s">
        <v>212</v>
      </c>
      <c r="H446" s="280">
        <v>0.057000000000000002</v>
      </c>
      <c r="I446" s="281"/>
      <c r="J446" s="282">
        <f>ROUND(I446*H446,2)</f>
        <v>0</v>
      </c>
      <c r="K446" s="278" t="s">
        <v>160</v>
      </c>
      <c r="L446" s="283"/>
      <c r="M446" s="284" t="s">
        <v>1</v>
      </c>
      <c r="N446" s="285" t="s">
        <v>43</v>
      </c>
      <c r="O446" s="92"/>
      <c r="P446" s="228">
        <f>O446*H446</f>
        <v>0</v>
      </c>
      <c r="Q446" s="228">
        <v>1</v>
      </c>
      <c r="R446" s="228">
        <f>Q446*H446</f>
        <v>0.057000000000000002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333</v>
      </c>
      <c r="AT446" s="230" t="s">
        <v>344</v>
      </c>
      <c r="AU446" s="230" t="s">
        <v>88</v>
      </c>
      <c r="AY446" s="18" t="s">
        <v>154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86</v>
      </c>
      <c r="BK446" s="231">
        <f>ROUND(I446*H446,2)</f>
        <v>0</v>
      </c>
      <c r="BL446" s="18" t="s">
        <v>239</v>
      </c>
      <c r="BM446" s="230" t="s">
        <v>729</v>
      </c>
    </row>
    <row r="447" s="14" customFormat="1">
      <c r="A447" s="14"/>
      <c r="B447" s="243"/>
      <c r="C447" s="244"/>
      <c r="D447" s="234" t="s">
        <v>163</v>
      </c>
      <c r="E447" s="244"/>
      <c r="F447" s="246" t="s">
        <v>730</v>
      </c>
      <c r="G447" s="244"/>
      <c r="H447" s="247">
        <v>0.057000000000000002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163</v>
      </c>
      <c r="AU447" s="253" t="s">
        <v>88</v>
      </c>
      <c r="AV447" s="14" t="s">
        <v>88</v>
      </c>
      <c r="AW447" s="14" t="s">
        <v>4</v>
      </c>
      <c r="AX447" s="14" t="s">
        <v>86</v>
      </c>
      <c r="AY447" s="253" t="s">
        <v>154</v>
      </c>
    </row>
    <row r="448" s="2" customFormat="1" ht="24.15" customHeight="1">
      <c r="A448" s="39"/>
      <c r="B448" s="40"/>
      <c r="C448" s="219" t="s">
        <v>731</v>
      </c>
      <c r="D448" s="219" t="s">
        <v>156</v>
      </c>
      <c r="E448" s="220" t="s">
        <v>732</v>
      </c>
      <c r="F448" s="221" t="s">
        <v>733</v>
      </c>
      <c r="G448" s="222" t="s">
        <v>159</v>
      </c>
      <c r="H448" s="223">
        <v>171.89599999999999</v>
      </c>
      <c r="I448" s="224"/>
      <c r="J448" s="225">
        <f>ROUND(I448*H448,2)</f>
        <v>0</v>
      </c>
      <c r="K448" s="221" t="s">
        <v>160</v>
      </c>
      <c r="L448" s="45"/>
      <c r="M448" s="226" t="s">
        <v>1</v>
      </c>
      <c r="N448" s="227" t="s">
        <v>43</v>
      </c>
      <c r="O448" s="92"/>
      <c r="P448" s="228">
        <f>O448*H448</f>
        <v>0</v>
      </c>
      <c r="Q448" s="228">
        <v>0.00040000000000000002</v>
      </c>
      <c r="R448" s="228">
        <f>Q448*H448</f>
        <v>0.068758399999999997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239</v>
      </c>
      <c r="AT448" s="230" t="s">
        <v>156</v>
      </c>
      <c r="AU448" s="230" t="s">
        <v>88</v>
      </c>
      <c r="AY448" s="18" t="s">
        <v>154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86</v>
      </c>
      <c r="BK448" s="231">
        <f>ROUND(I448*H448,2)</f>
        <v>0</v>
      </c>
      <c r="BL448" s="18" t="s">
        <v>239</v>
      </c>
      <c r="BM448" s="230" t="s">
        <v>734</v>
      </c>
    </row>
    <row r="449" s="2" customFormat="1" ht="44.25" customHeight="1">
      <c r="A449" s="39"/>
      <c r="B449" s="40"/>
      <c r="C449" s="276" t="s">
        <v>735</v>
      </c>
      <c r="D449" s="276" t="s">
        <v>344</v>
      </c>
      <c r="E449" s="277" t="s">
        <v>736</v>
      </c>
      <c r="F449" s="278" t="s">
        <v>737</v>
      </c>
      <c r="G449" s="279" t="s">
        <v>159</v>
      </c>
      <c r="H449" s="280">
        <v>200.345</v>
      </c>
      <c r="I449" s="281"/>
      <c r="J449" s="282">
        <f>ROUND(I449*H449,2)</f>
        <v>0</v>
      </c>
      <c r="K449" s="278" t="s">
        <v>160</v>
      </c>
      <c r="L449" s="283"/>
      <c r="M449" s="284" t="s">
        <v>1</v>
      </c>
      <c r="N449" s="285" t="s">
        <v>43</v>
      </c>
      <c r="O449" s="92"/>
      <c r="P449" s="228">
        <f>O449*H449</f>
        <v>0</v>
      </c>
      <c r="Q449" s="228">
        <v>0.0054000000000000003</v>
      </c>
      <c r="R449" s="228">
        <f>Q449*H449</f>
        <v>1.081863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333</v>
      </c>
      <c r="AT449" s="230" t="s">
        <v>344</v>
      </c>
      <c r="AU449" s="230" t="s">
        <v>88</v>
      </c>
      <c r="AY449" s="18" t="s">
        <v>154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86</v>
      </c>
      <c r="BK449" s="231">
        <f>ROUND(I449*H449,2)</f>
        <v>0</v>
      </c>
      <c r="BL449" s="18" t="s">
        <v>239</v>
      </c>
      <c r="BM449" s="230" t="s">
        <v>738</v>
      </c>
    </row>
    <row r="450" s="14" customFormat="1">
      <c r="A450" s="14"/>
      <c r="B450" s="243"/>
      <c r="C450" s="244"/>
      <c r="D450" s="234" t="s">
        <v>163</v>
      </c>
      <c r="E450" s="244"/>
      <c r="F450" s="246" t="s">
        <v>739</v>
      </c>
      <c r="G450" s="244"/>
      <c r="H450" s="247">
        <v>200.345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163</v>
      </c>
      <c r="AU450" s="253" t="s">
        <v>88</v>
      </c>
      <c r="AV450" s="14" t="s">
        <v>88</v>
      </c>
      <c r="AW450" s="14" t="s">
        <v>4</v>
      </c>
      <c r="AX450" s="14" t="s">
        <v>86</v>
      </c>
      <c r="AY450" s="253" t="s">
        <v>154</v>
      </c>
    </row>
    <row r="451" s="2" customFormat="1" ht="49.05" customHeight="1">
      <c r="A451" s="39"/>
      <c r="B451" s="40"/>
      <c r="C451" s="276" t="s">
        <v>740</v>
      </c>
      <c r="D451" s="276" t="s">
        <v>344</v>
      </c>
      <c r="E451" s="277" t="s">
        <v>741</v>
      </c>
      <c r="F451" s="278" t="s">
        <v>742</v>
      </c>
      <c r="G451" s="279" t="s">
        <v>159</v>
      </c>
      <c r="H451" s="280">
        <v>200.345</v>
      </c>
      <c r="I451" s="281"/>
      <c r="J451" s="282">
        <f>ROUND(I451*H451,2)</f>
        <v>0</v>
      </c>
      <c r="K451" s="278" t="s">
        <v>160</v>
      </c>
      <c r="L451" s="283"/>
      <c r="M451" s="284" t="s">
        <v>1</v>
      </c>
      <c r="N451" s="285" t="s">
        <v>43</v>
      </c>
      <c r="O451" s="92"/>
      <c r="P451" s="228">
        <f>O451*H451</f>
        <v>0</v>
      </c>
      <c r="Q451" s="228">
        <v>0.0053</v>
      </c>
      <c r="R451" s="228">
        <f>Q451*H451</f>
        <v>1.0618285000000001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333</v>
      </c>
      <c r="AT451" s="230" t="s">
        <v>344</v>
      </c>
      <c r="AU451" s="230" t="s">
        <v>88</v>
      </c>
      <c r="AY451" s="18" t="s">
        <v>154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86</v>
      </c>
      <c r="BK451" s="231">
        <f>ROUND(I451*H451,2)</f>
        <v>0</v>
      </c>
      <c r="BL451" s="18" t="s">
        <v>239</v>
      </c>
      <c r="BM451" s="230" t="s">
        <v>743</v>
      </c>
    </row>
    <row r="452" s="14" customFormat="1">
      <c r="A452" s="14"/>
      <c r="B452" s="243"/>
      <c r="C452" s="244"/>
      <c r="D452" s="234" t="s">
        <v>163</v>
      </c>
      <c r="E452" s="244"/>
      <c r="F452" s="246" t="s">
        <v>739</v>
      </c>
      <c r="G452" s="244"/>
      <c r="H452" s="247">
        <v>200.345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163</v>
      </c>
      <c r="AU452" s="253" t="s">
        <v>88</v>
      </c>
      <c r="AV452" s="14" t="s">
        <v>88</v>
      </c>
      <c r="AW452" s="14" t="s">
        <v>4</v>
      </c>
      <c r="AX452" s="14" t="s">
        <v>86</v>
      </c>
      <c r="AY452" s="253" t="s">
        <v>154</v>
      </c>
    </row>
    <row r="453" s="2" customFormat="1" ht="24.15" customHeight="1">
      <c r="A453" s="39"/>
      <c r="B453" s="40"/>
      <c r="C453" s="219" t="s">
        <v>744</v>
      </c>
      <c r="D453" s="219" t="s">
        <v>156</v>
      </c>
      <c r="E453" s="220" t="s">
        <v>745</v>
      </c>
      <c r="F453" s="221" t="s">
        <v>746</v>
      </c>
      <c r="G453" s="222" t="s">
        <v>212</v>
      </c>
      <c r="H453" s="223">
        <v>2.2690000000000001</v>
      </c>
      <c r="I453" s="224"/>
      <c r="J453" s="225">
        <f>ROUND(I453*H453,2)</f>
        <v>0</v>
      </c>
      <c r="K453" s="221" t="s">
        <v>160</v>
      </c>
      <c r="L453" s="45"/>
      <c r="M453" s="226" t="s">
        <v>1</v>
      </c>
      <c r="N453" s="227" t="s">
        <v>43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239</v>
      </c>
      <c r="AT453" s="230" t="s">
        <v>156</v>
      </c>
      <c r="AU453" s="230" t="s">
        <v>88</v>
      </c>
      <c r="AY453" s="18" t="s">
        <v>154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86</v>
      </c>
      <c r="BK453" s="231">
        <f>ROUND(I453*H453,2)</f>
        <v>0</v>
      </c>
      <c r="BL453" s="18" t="s">
        <v>239</v>
      </c>
      <c r="BM453" s="230" t="s">
        <v>747</v>
      </c>
    </row>
    <row r="454" s="12" customFormat="1" ht="22.8" customHeight="1">
      <c r="A454" s="12"/>
      <c r="B454" s="203"/>
      <c r="C454" s="204"/>
      <c r="D454" s="205" t="s">
        <v>77</v>
      </c>
      <c r="E454" s="217" t="s">
        <v>748</v>
      </c>
      <c r="F454" s="217" t="s">
        <v>749</v>
      </c>
      <c r="G454" s="204"/>
      <c r="H454" s="204"/>
      <c r="I454" s="207"/>
      <c r="J454" s="218">
        <f>BK454</f>
        <v>0</v>
      </c>
      <c r="K454" s="204"/>
      <c r="L454" s="209"/>
      <c r="M454" s="210"/>
      <c r="N454" s="211"/>
      <c r="O454" s="211"/>
      <c r="P454" s="212">
        <f>SUM(P455:P489)</f>
        <v>0</v>
      </c>
      <c r="Q454" s="211"/>
      <c r="R454" s="212">
        <f>SUM(R455:R489)</f>
        <v>3.1158617</v>
      </c>
      <c r="S454" s="211"/>
      <c r="T454" s="213">
        <f>SUM(T455:T489)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4" t="s">
        <v>88</v>
      </c>
      <c r="AT454" s="215" t="s">
        <v>77</v>
      </c>
      <c r="AU454" s="215" t="s">
        <v>86</v>
      </c>
      <c r="AY454" s="214" t="s">
        <v>154</v>
      </c>
      <c r="BK454" s="216">
        <f>SUM(BK455:BK489)</f>
        <v>0</v>
      </c>
    </row>
    <row r="455" s="2" customFormat="1" ht="24.15" customHeight="1">
      <c r="A455" s="39"/>
      <c r="B455" s="40"/>
      <c r="C455" s="219" t="s">
        <v>750</v>
      </c>
      <c r="D455" s="219" t="s">
        <v>156</v>
      </c>
      <c r="E455" s="220" t="s">
        <v>751</v>
      </c>
      <c r="F455" s="221" t="s">
        <v>752</v>
      </c>
      <c r="G455" s="222" t="s">
        <v>159</v>
      </c>
      <c r="H455" s="223">
        <v>282.39999999999998</v>
      </c>
      <c r="I455" s="224"/>
      <c r="J455" s="225">
        <f>ROUND(I455*H455,2)</f>
        <v>0</v>
      </c>
      <c r="K455" s="221" t="s">
        <v>160</v>
      </c>
      <c r="L455" s="45"/>
      <c r="M455" s="226" t="s">
        <v>1</v>
      </c>
      <c r="N455" s="227" t="s">
        <v>43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239</v>
      </c>
      <c r="AT455" s="230" t="s">
        <v>156</v>
      </c>
      <c r="AU455" s="230" t="s">
        <v>88</v>
      </c>
      <c r="AY455" s="18" t="s">
        <v>154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86</v>
      </c>
      <c r="BK455" s="231">
        <f>ROUND(I455*H455,2)</f>
        <v>0</v>
      </c>
      <c r="BL455" s="18" t="s">
        <v>239</v>
      </c>
      <c r="BM455" s="230" t="s">
        <v>753</v>
      </c>
    </row>
    <row r="456" s="14" customFormat="1">
      <c r="A456" s="14"/>
      <c r="B456" s="243"/>
      <c r="C456" s="244"/>
      <c r="D456" s="234" t="s">
        <v>163</v>
      </c>
      <c r="E456" s="245" t="s">
        <v>1</v>
      </c>
      <c r="F456" s="246" t="s">
        <v>754</v>
      </c>
      <c r="G456" s="244"/>
      <c r="H456" s="247">
        <v>201.5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163</v>
      </c>
      <c r="AU456" s="253" t="s">
        <v>88</v>
      </c>
      <c r="AV456" s="14" t="s">
        <v>88</v>
      </c>
      <c r="AW456" s="14" t="s">
        <v>32</v>
      </c>
      <c r="AX456" s="14" t="s">
        <v>78</v>
      </c>
      <c r="AY456" s="253" t="s">
        <v>154</v>
      </c>
    </row>
    <row r="457" s="14" customFormat="1">
      <c r="A457" s="14"/>
      <c r="B457" s="243"/>
      <c r="C457" s="244"/>
      <c r="D457" s="234" t="s">
        <v>163</v>
      </c>
      <c r="E457" s="245" t="s">
        <v>1</v>
      </c>
      <c r="F457" s="246" t="s">
        <v>755</v>
      </c>
      <c r="G457" s="244"/>
      <c r="H457" s="247">
        <v>36.899999999999999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163</v>
      </c>
      <c r="AU457" s="253" t="s">
        <v>88</v>
      </c>
      <c r="AV457" s="14" t="s">
        <v>88</v>
      </c>
      <c r="AW457" s="14" t="s">
        <v>32</v>
      </c>
      <c r="AX457" s="14" t="s">
        <v>78</v>
      </c>
      <c r="AY457" s="253" t="s">
        <v>154</v>
      </c>
    </row>
    <row r="458" s="14" customFormat="1">
      <c r="A458" s="14"/>
      <c r="B458" s="243"/>
      <c r="C458" s="244"/>
      <c r="D458" s="234" t="s">
        <v>163</v>
      </c>
      <c r="E458" s="245" t="s">
        <v>1</v>
      </c>
      <c r="F458" s="246" t="s">
        <v>558</v>
      </c>
      <c r="G458" s="244"/>
      <c r="H458" s="247">
        <v>30.800000000000001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163</v>
      </c>
      <c r="AU458" s="253" t="s">
        <v>88</v>
      </c>
      <c r="AV458" s="14" t="s">
        <v>88</v>
      </c>
      <c r="AW458" s="14" t="s">
        <v>32</v>
      </c>
      <c r="AX458" s="14" t="s">
        <v>78</v>
      </c>
      <c r="AY458" s="253" t="s">
        <v>154</v>
      </c>
    </row>
    <row r="459" s="14" customFormat="1">
      <c r="A459" s="14"/>
      <c r="B459" s="243"/>
      <c r="C459" s="244"/>
      <c r="D459" s="234" t="s">
        <v>163</v>
      </c>
      <c r="E459" s="245" t="s">
        <v>1</v>
      </c>
      <c r="F459" s="246" t="s">
        <v>756</v>
      </c>
      <c r="G459" s="244"/>
      <c r="H459" s="247">
        <v>13.199999999999999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163</v>
      </c>
      <c r="AU459" s="253" t="s">
        <v>88</v>
      </c>
      <c r="AV459" s="14" t="s">
        <v>88</v>
      </c>
      <c r="AW459" s="14" t="s">
        <v>32</v>
      </c>
      <c r="AX459" s="14" t="s">
        <v>78</v>
      </c>
      <c r="AY459" s="253" t="s">
        <v>154</v>
      </c>
    </row>
    <row r="460" s="15" customFormat="1">
      <c r="A460" s="15"/>
      <c r="B460" s="254"/>
      <c r="C460" s="255"/>
      <c r="D460" s="234" t="s">
        <v>163</v>
      </c>
      <c r="E460" s="256" t="s">
        <v>1</v>
      </c>
      <c r="F460" s="257" t="s">
        <v>166</v>
      </c>
      <c r="G460" s="255"/>
      <c r="H460" s="258">
        <v>282.39999999999998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4" t="s">
        <v>163</v>
      </c>
      <c r="AU460" s="264" t="s">
        <v>88</v>
      </c>
      <c r="AV460" s="15" t="s">
        <v>161</v>
      </c>
      <c r="AW460" s="15" t="s">
        <v>32</v>
      </c>
      <c r="AX460" s="15" t="s">
        <v>86</v>
      </c>
      <c r="AY460" s="264" t="s">
        <v>154</v>
      </c>
    </row>
    <row r="461" s="2" customFormat="1" ht="16.5" customHeight="1">
      <c r="A461" s="39"/>
      <c r="B461" s="40"/>
      <c r="C461" s="276" t="s">
        <v>757</v>
      </c>
      <c r="D461" s="276" t="s">
        <v>344</v>
      </c>
      <c r="E461" s="277" t="s">
        <v>727</v>
      </c>
      <c r="F461" s="278" t="s">
        <v>728</v>
      </c>
      <c r="G461" s="279" t="s">
        <v>212</v>
      </c>
      <c r="H461" s="280">
        <v>0.089999999999999997</v>
      </c>
      <c r="I461" s="281"/>
      <c r="J461" s="282">
        <f>ROUND(I461*H461,2)</f>
        <v>0</v>
      </c>
      <c r="K461" s="278" t="s">
        <v>160</v>
      </c>
      <c r="L461" s="283"/>
      <c r="M461" s="284" t="s">
        <v>1</v>
      </c>
      <c r="N461" s="285" t="s">
        <v>43</v>
      </c>
      <c r="O461" s="92"/>
      <c r="P461" s="228">
        <f>O461*H461</f>
        <v>0</v>
      </c>
      <c r="Q461" s="228">
        <v>1</v>
      </c>
      <c r="R461" s="228">
        <f>Q461*H461</f>
        <v>0.089999999999999997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333</v>
      </c>
      <c r="AT461" s="230" t="s">
        <v>344</v>
      </c>
      <c r="AU461" s="230" t="s">
        <v>88</v>
      </c>
      <c r="AY461" s="18" t="s">
        <v>154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86</v>
      </c>
      <c r="BK461" s="231">
        <f>ROUND(I461*H461,2)</f>
        <v>0</v>
      </c>
      <c r="BL461" s="18" t="s">
        <v>239</v>
      </c>
      <c r="BM461" s="230" t="s">
        <v>758</v>
      </c>
    </row>
    <row r="462" s="14" customFormat="1">
      <c r="A462" s="14"/>
      <c r="B462" s="243"/>
      <c r="C462" s="244"/>
      <c r="D462" s="234" t="s">
        <v>163</v>
      </c>
      <c r="E462" s="244"/>
      <c r="F462" s="246" t="s">
        <v>759</v>
      </c>
      <c r="G462" s="244"/>
      <c r="H462" s="247">
        <v>0.089999999999999997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163</v>
      </c>
      <c r="AU462" s="253" t="s">
        <v>88</v>
      </c>
      <c r="AV462" s="14" t="s">
        <v>88</v>
      </c>
      <c r="AW462" s="14" t="s">
        <v>4</v>
      </c>
      <c r="AX462" s="14" t="s">
        <v>86</v>
      </c>
      <c r="AY462" s="253" t="s">
        <v>154</v>
      </c>
    </row>
    <row r="463" s="2" customFormat="1" ht="24.15" customHeight="1">
      <c r="A463" s="39"/>
      <c r="B463" s="40"/>
      <c r="C463" s="219" t="s">
        <v>760</v>
      </c>
      <c r="D463" s="219" t="s">
        <v>156</v>
      </c>
      <c r="E463" s="220" t="s">
        <v>761</v>
      </c>
      <c r="F463" s="221" t="s">
        <v>762</v>
      </c>
      <c r="G463" s="222" t="s">
        <v>159</v>
      </c>
      <c r="H463" s="223">
        <v>282.39999999999998</v>
      </c>
      <c r="I463" s="224"/>
      <c r="J463" s="225">
        <f>ROUND(I463*H463,2)</f>
        <v>0</v>
      </c>
      <c r="K463" s="221" t="s">
        <v>160</v>
      </c>
      <c r="L463" s="45"/>
      <c r="M463" s="226" t="s">
        <v>1</v>
      </c>
      <c r="N463" s="227" t="s">
        <v>43</v>
      </c>
      <c r="O463" s="92"/>
      <c r="P463" s="228">
        <f>O463*H463</f>
        <v>0</v>
      </c>
      <c r="Q463" s="228">
        <v>0.00088000000000000003</v>
      </c>
      <c r="R463" s="228">
        <f>Q463*H463</f>
        <v>0.24851199999999998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239</v>
      </c>
      <c r="AT463" s="230" t="s">
        <v>156</v>
      </c>
      <c r="AU463" s="230" t="s">
        <v>88</v>
      </c>
      <c r="AY463" s="18" t="s">
        <v>154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86</v>
      </c>
      <c r="BK463" s="231">
        <f>ROUND(I463*H463,2)</f>
        <v>0</v>
      </c>
      <c r="BL463" s="18" t="s">
        <v>239</v>
      </c>
      <c r="BM463" s="230" t="s">
        <v>763</v>
      </c>
    </row>
    <row r="464" s="2" customFormat="1" ht="37.8" customHeight="1">
      <c r="A464" s="39"/>
      <c r="B464" s="40"/>
      <c r="C464" s="276" t="s">
        <v>764</v>
      </c>
      <c r="D464" s="276" t="s">
        <v>344</v>
      </c>
      <c r="E464" s="277" t="s">
        <v>765</v>
      </c>
      <c r="F464" s="278" t="s">
        <v>766</v>
      </c>
      <c r="G464" s="279" t="s">
        <v>159</v>
      </c>
      <c r="H464" s="280">
        <v>329.137</v>
      </c>
      <c r="I464" s="281"/>
      <c r="J464" s="282">
        <f>ROUND(I464*H464,2)</f>
        <v>0</v>
      </c>
      <c r="K464" s="278" t="s">
        <v>160</v>
      </c>
      <c r="L464" s="283"/>
      <c r="M464" s="284" t="s">
        <v>1</v>
      </c>
      <c r="N464" s="285" t="s">
        <v>43</v>
      </c>
      <c r="O464" s="92"/>
      <c r="P464" s="228">
        <f>O464*H464</f>
        <v>0</v>
      </c>
      <c r="Q464" s="228">
        <v>0.0054000000000000003</v>
      </c>
      <c r="R464" s="228">
        <f>Q464*H464</f>
        <v>1.7773398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333</v>
      </c>
      <c r="AT464" s="230" t="s">
        <v>344</v>
      </c>
      <c r="AU464" s="230" t="s">
        <v>88</v>
      </c>
      <c r="AY464" s="18" t="s">
        <v>154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86</v>
      </c>
      <c r="BK464" s="231">
        <f>ROUND(I464*H464,2)</f>
        <v>0</v>
      </c>
      <c r="BL464" s="18" t="s">
        <v>239</v>
      </c>
      <c r="BM464" s="230" t="s">
        <v>767</v>
      </c>
    </row>
    <row r="465" s="14" customFormat="1">
      <c r="A465" s="14"/>
      <c r="B465" s="243"/>
      <c r="C465" s="244"/>
      <c r="D465" s="234" t="s">
        <v>163</v>
      </c>
      <c r="E465" s="244"/>
      <c r="F465" s="246" t="s">
        <v>768</v>
      </c>
      <c r="G465" s="244"/>
      <c r="H465" s="247">
        <v>329.137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163</v>
      </c>
      <c r="AU465" s="253" t="s">
        <v>88</v>
      </c>
      <c r="AV465" s="14" t="s">
        <v>88</v>
      </c>
      <c r="AW465" s="14" t="s">
        <v>4</v>
      </c>
      <c r="AX465" s="14" t="s">
        <v>86</v>
      </c>
      <c r="AY465" s="253" t="s">
        <v>154</v>
      </c>
    </row>
    <row r="466" s="2" customFormat="1" ht="24.15" customHeight="1">
      <c r="A466" s="39"/>
      <c r="B466" s="40"/>
      <c r="C466" s="219" t="s">
        <v>769</v>
      </c>
      <c r="D466" s="219" t="s">
        <v>156</v>
      </c>
      <c r="E466" s="220" t="s">
        <v>770</v>
      </c>
      <c r="F466" s="221" t="s">
        <v>771</v>
      </c>
      <c r="G466" s="222" t="s">
        <v>159</v>
      </c>
      <c r="H466" s="223">
        <v>282.39999999999998</v>
      </c>
      <c r="I466" s="224"/>
      <c r="J466" s="225">
        <f>ROUND(I466*H466,2)</f>
        <v>0</v>
      </c>
      <c r="K466" s="221" t="s">
        <v>160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3.0000000000000001E-05</v>
      </c>
      <c r="R466" s="228">
        <f>Q466*H466</f>
        <v>0.0084720000000000004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239</v>
      </c>
      <c r="AT466" s="230" t="s">
        <v>156</v>
      </c>
      <c r="AU466" s="230" t="s">
        <v>88</v>
      </c>
      <c r="AY466" s="18" t="s">
        <v>154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239</v>
      </c>
      <c r="BM466" s="230" t="s">
        <v>772</v>
      </c>
    </row>
    <row r="467" s="14" customFormat="1">
      <c r="A467" s="14"/>
      <c r="B467" s="243"/>
      <c r="C467" s="244"/>
      <c r="D467" s="234" t="s">
        <v>163</v>
      </c>
      <c r="E467" s="245" t="s">
        <v>1</v>
      </c>
      <c r="F467" s="246" t="s">
        <v>754</v>
      </c>
      <c r="G467" s="244"/>
      <c r="H467" s="247">
        <v>201.5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163</v>
      </c>
      <c r="AU467" s="253" t="s">
        <v>88</v>
      </c>
      <c r="AV467" s="14" t="s">
        <v>88</v>
      </c>
      <c r="AW467" s="14" t="s">
        <v>32</v>
      </c>
      <c r="AX467" s="14" t="s">
        <v>78</v>
      </c>
      <c r="AY467" s="253" t="s">
        <v>154</v>
      </c>
    </row>
    <row r="468" s="14" customFormat="1">
      <c r="A468" s="14"/>
      <c r="B468" s="243"/>
      <c r="C468" s="244"/>
      <c r="D468" s="234" t="s">
        <v>163</v>
      </c>
      <c r="E468" s="245" t="s">
        <v>1</v>
      </c>
      <c r="F468" s="246" t="s">
        <v>755</v>
      </c>
      <c r="G468" s="244"/>
      <c r="H468" s="247">
        <v>36.899999999999999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163</v>
      </c>
      <c r="AU468" s="253" t="s">
        <v>88</v>
      </c>
      <c r="AV468" s="14" t="s">
        <v>88</v>
      </c>
      <c r="AW468" s="14" t="s">
        <v>32</v>
      </c>
      <c r="AX468" s="14" t="s">
        <v>78</v>
      </c>
      <c r="AY468" s="253" t="s">
        <v>154</v>
      </c>
    </row>
    <row r="469" s="14" customFormat="1">
      <c r="A469" s="14"/>
      <c r="B469" s="243"/>
      <c r="C469" s="244"/>
      <c r="D469" s="234" t="s">
        <v>163</v>
      </c>
      <c r="E469" s="245" t="s">
        <v>1</v>
      </c>
      <c r="F469" s="246" t="s">
        <v>558</v>
      </c>
      <c r="G469" s="244"/>
      <c r="H469" s="247">
        <v>30.800000000000001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163</v>
      </c>
      <c r="AU469" s="253" t="s">
        <v>88</v>
      </c>
      <c r="AV469" s="14" t="s">
        <v>88</v>
      </c>
      <c r="AW469" s="14" t="s">
        <v>32</v>
      </c>
      <c r="AX469" s="14" t="s">
        <v>78</v>
      </c>
      <c r="AY469" s="253" t="s">
        <v>154</v>
      </c>
    </row>
    <row r="470" s="14" customFormat="1">
      <c r="A470" s="14"/>
      <c r="B470" s="243"/>
      <c r="C470" s="244"/>
      <c r="D470" s="234" t="s">
        <v>163</v>
      </c>
      <c r="E470" s="245" t="s">
        <v>1</v>
      </c>
      <c r="F470" s="246" t="s">
        <v>756</v>
      </c>
      <c r="G470" s="244"/>
      <c r="H470" s="247">
        <v>13.199999999999999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163</v>
      </c>
      <c r="AU470" s="253" t="s">
        <v>88</v>
      </c>
      <c r="AV470" s="14" t="s">
        <v>88</v>
      </c>
      <c r="AW470" s="14" t="s">
        <v>32</v>
      </c>
      <c r="AX470" s="14" t="s">
        <v>78</v>
      </c>
      <c r="AY470" s="253" t="s">
        <v>154</v>
      </c>
    </row>
    <row r="471" s="15" customFormat="1">
      <c r="A471" s="15"/>
      <c r="B471" s="254"/>
      <c r="C471" s="255"/>
      <c r="D471" s="234" t="s">
        <v>163</v>
      </c>
      <c r="E471" s="256" t="s">
        <v>1</v>
      </c>
      <c r="F471" s="257" t="s">
        <v>166</v>
      </c>
      <c r="G471" s="255"/>
      <c r="H471" s="258">
        <v>282.39999999999998</v>
      </c>
      <c r="I471" s="259"/>
      <c r="J471" s="255"/>
      <c r="K471" s="255"/>
      <c r="L471" s="260"/>
      <c r="M471" s="261"/>
      <c r="N471" s="262"/>
      <c r="O471" s="262"/>
      <c r="P471" s="262"/>
      <c r="Q471" s="262"/>
      <c r="R471" s="262"/>
      <c r="S471" s="262"/>
      <c r="T471" s="26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4" t="s">
        <v>163</v>
      </c>
      <c r="AU471" s="264" t="s">
        <v>88</v>
      </c>
      <c r="AV471" s="15" t="s">
        <v>161</v>
      </c>
      <c r="AW471" s="15" t="s">
        <v>32</v>
      </c>
      <c r="AX471" s="15" t="s">
        <v>86</v>
      </c>
      <c r="AY471" s="264" t="s">
        <v>154</v>
      </c>
    </row>
    <row r="472" s="2" customFormat="1" ht="33" customHeight="1">
      <c r="A472" s="39"/>
      <c r="B472" s="40"/>
      <c r="C472" s="276" t="s">
        <v>773</v>
      </c>
      <c r="D472" s="276" t="s">
        <v>344</v>
      </c>
      <c r="E472" s="277" t="s">
        <v>774</v>
      </c>
      <c r="F472" s="278" t="s">
        <v>775</v>
      </c>
      <c r="G472" s="279" t="s">
        <v>159</v>
      </c>
      <c r="H472" s="280">
        <v>329.137</v>
      </c>
      <c r="I472" s="281"/>
      <c r="J472" s="282">
        <f>ROUND(I472*H472,2)</f>
        <v>0</v>
      </c>
      <c r="K472" s="278" t="s">
        <v>160</v>
      </c>
      <c r="L472" s="283"/>
      <c r="M472" s="284" t="s">
        <v>1</v>
      </c>
      <c r="N472" s="285" t="s">
        <v>43</v>
      </c>
      <c r="O472" s="92"/>
      <c r="P472" s="228">
        <f>O472*H472</f>
        <v>0</v>
      </c>
      <c r="Q472" s="228">
        <v>0.0019</v>
      </c>
      <c r="R472" s="228">
        <f>Q472*H472</f>
        <v>0.62536029999999998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333</v>
      </c>
      <c r="AT472" s="230" t="s">
        <v>344</v>
      </c>
      <c r="AU472" s="230" t="s">
        <v>88</v>
      </c>
      <c r="AY472" s="18" t="s">
        <v>154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86</v>
      </c>
      <c r="BK472" s="231">
        <f>ROUND(I472*H472,2)</f>
        <v>0</v>
      </c>
      <c r="BL472" s="18" t="s">
        <v>239</v>
      </c>
      <c r="BM472" s="230" t="s">
        <v>776</v>
      </c>
    </row>
    <row r="473" s="14" customFormat="1">
      <c r="A473" s="14"/>
      <c r="B473" s="243"/>
      <c r="C473" s="244"/>
      <c r="D473" s="234" t="s">
        <v>163</v>
      </c>
      <c r="E473" s="244"/>
      <c r="F473" s="246" t="s">
        <v>768</v>
      </c>
      <c r="G473" s="244"/>
      <c r="H473" s="247">
        <v>329.137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163</v>
      </c>
      <c r="AU473" s="253" t="s">
        <v>88</v>
      </c>
      <c r="AV473" s="14" t="s">
        <v>88</v>
      </c>
      <c r="AW473" s="14" t="s">
        <v>4</v>
      </c>
      <c r="AX473" s="14" t="s">
        <v>86</v>
      </c>
      <c r="AY473" s="253" t="s">
        <v>154</v>
      </c>
    </row>
    <row r="474" s="2" customFormat="1" ht="24.15" customHeight="1">
      <c r="A474" s="39"/>
      <c r="B474" s="40"/>
      <c r="C474" s="219" t="s">
        <v>777</v>
      </c>
      <c r="D474" s="219" t="s">
        <v>156</v>
      </c>
      <c r="E474" s="220" t="s">
        <v>778</v>
      </c>
      <c r="F474" s="221" t="s">
        <v>779</v>
      </c>
      <c r="G474" s="222" t="s">
        <v>377</v>
      </c>
      <c r="H474" s="223">
        <v>83.5</v>
      </c>
      <c r="I474" s="224"/>
      <c r="J474" s="225">
        <f>ROUND(I474*H474,2)</f>
        <v>0</v>
      </c>
      <c r="K474" s="221" t="s">
        <v>160</v>
      </c>
      <c r="L474" s="45"/>
      <c r="M474" s="226" t="s">
        <v>1</v>
      </c>
      <c r="N474" s="227" t="s">
        <v>43</v>
      </c>
      <c r="O474" s="92"/>
      <c r="P474" s="228">
        <f>O474*H474</f>
        <v>0</v>
      </c>
      <c r="Q474" s="228">
        <v>0.00029999999999999997</v>
      </c>
      <c r="R474" s="228">
        <f>Q474*H474</f>
        <v>0.025049999999999999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239</v>
      </c>
      <c r="AT474" s="230" t="s">
        <v>156</v>
      </c>
      <c r="AU474" s="230" t="s">
        <v>88</v>
      </c>
      <c r="AY474" s="18" t="s">
        <v>154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86</v>
      </c>
      <c r="BK474" s="231">
        <f>ROUND(I474*H474,2)</f>
        <v>0</v>
      </c>
      <c r="BL474" s="18" t="s">
        <v>239</v>
      </c>
      <c r="BM474" s="230" t="s">
        <v>780</v>
      </c>
    </row>
    <row r="475" s="14" customFormat="1">
      <c r="A475" s="14"/>
      <c r="B475" s="243"/>
      <c r="C475" s="244"/>
      <c r="D475" s="234" t="s">
        <v>163</v>
      </c>
      <c r="E475" s="245" t="s">
        <v>1</v>
      </c>
      <c r="F475" s="246" t="s">
        <v>781</v>
      </c>
      <c r="G475" s="244"/>
      <c r="H475" s="247">
        <v>83.5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163</v>
      </c>
      <c r="AU475" s="253" t="s">
        <v>88</v>
      </c>
      <c r="AV475" s="14" t="s">
        <v>88</v>
      </c>
      <c r="AW475" s="14" t="s">
        <v>32</v>
      </c>
      <c r="AX475" s="14" t="s">
        <v>78</v>
      </c>
      <c r="AY475" s="253" t="s">
        <v>154</v>
      </c>
    </row>
    <row r="476" s="15" customFormat="1">
      <c r="A476" s="15"/>
      <c r="B476" s="254"/>
      <c r="C476" s="255"/>
      <c r="D476" s="234" t="s">
        <v>163</v>
      </c>
      <c r="E476" s="256" t="s">
        <v>1</v>
      </c>
      <c r="F476" s="257" t="s">
        <v>166</v>
      </c>
      <c r="G476" s="255"/>
      <c r="H476" s="258">
        <v>83.5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4" t="s">
        <v>163</v>
      </c>
      <c r="AU476" s="264" t="s">
        <v>88</v>
      </c>
      <c r="AV476" s="15" t="s">
        <v>161</v>
      </c>
      <c r="AW476" s="15" t="s">
        <v>32</v>
      </c>
      <c r="AX476" s="15" t="s">
        <v>86</v>
      </c>
      <c r="AY476" s="264" t="s">
        <v>154</v>
      </c>
    </row>
    <row r="477" s="2" customFormat="1" ht="37.8" customHeight="1">
      <c r="A477" s="39"/>
      <c r="B477" s="40"/>
      <c r="C477" s="219" t="s">
        <v>782</v>
      </c>
      <c r="D477" s="219" t="s">
        <v>156</v>
      </c>
      <c r="E477" s="220" t="s">
        <v>783</v>
      </c>
      <c r="F477" s="221" t="s">
        <v>784</v>
      </c>
      <c r="G477" s="222" t="s">
        <v>377</v>
      </c>
      <c r="H477" s="223">
        <v>83.5</v>
      </c>
      <c r="I477" s="224"/>
      <c r="J477" s="225">
        <f>ROUND(I477*H477,2)</f>
        <v>0</v>
      </c>
      <c r="K477" s="221" t="s">
        <v>160</v>
      </c>
      <c r="L477" s="45"/>
      <c r="M477" s="226" t="s">
        <v>1</v>
      </c>
      <c r="N477" s="227" t="s">
        <v>43</v>
      </c>
      <c r="O477" s="92"/>
      <c r="P477" s="228">
        <f>O477*H477</f>
        <v>0</v>
      </c>
      <c r="Q477" s="228">
        <v>0.0011999999999999999</v>
      </c>
      <c r="R477" s="228">
        <f>Q477*H477</f>
        <v>0.1002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239</v>
      </c>
      <c r="AT477" s="230" t="s">
        <v>156</v>
      </c>
      <c r="AU477" s="230" t="s">
        <v>88</v>
      </c>
      <c r="AY477" s="18" t="s">
        <v>154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86</v>
      </c>
      <c r="BK477" s="231">
        <f>ROUND(I477*H477,2)</f>
        <v>0</v>
      </c>
      <c r="BL477" s="18" t="s">
        <v>239</v>
      </c>
      <c r="BM477" s="230" t="s">
        <v>785</v>
      </c>
    </row>
    <row r="478" s="2" customFormat="1" ht="33" customHeight="1">
      <c r="A478" s="39"/>
      <c r="B478" s="40"/>
      <c r="C478" s="219" t="s">
        <v>786</v>
      </c>
      <c r="D478" s="219" t="s">
        <v>156</v>
      </c>
      <c r="E478" s="220" t="s">
        <v>787</v>
      </c>
      <c r="F478" s="221" t="s">
        <v>788</v>
      </c>
      <c r="G478" s="222" t="s">
        <v>377</v>
      </c>
      <c r="H478" s="223">
        <v>83.5</v>
      </c>
      <c r="I478" s="224"/>
      <c r="J478" s="225">
        <f>ROUND(I478*H478,2)</f>
        <v>0</v>
      </c>
      <c r="K478" s="221" t="s">
        <v>160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0.0015</v>
      </c>
      <c r="R478" s="228">
        <f>Q478*H478</f>
        <v>0.12525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239</v>
      </c>
      <c r="AT478" s="230" t="s">
        <v>156</v>
      </c>
      <c r="AU478" s="230" t="s">
        <v>88</v>
      </c>
      <c r="AY478" s="18" t="s">
        <v>154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86</v>
      </c>
      <c r="BK478" s="231">
        <f>ROUND(I478*H478,2)</f>
        <v>0</v>
      </c>
      <c r="BL478" s="18" t="s">
        <v>239</v>
      </c>
      <c r="BM478" s="230" t="s">
        <v>789</v>
      </c>
    </row>
    <row r="479" s="2" customFormat="1" ht="24.15" customHeight="1">
      <c r="A479" s="39"/>
      <c r="B479" s="40"/>
      <c r="C479" s="219" t="s">
        <v>790</v>
      </c>
      <c r="D479" s="219" t="s">
        <v>156</v>
      </c>
      <c r="E479" s="220" t="s">
        <v>791</v>
      </c>
      <c r="F479" s="221" t="s">
        <v>792</v>
      </c>
      <c r="G479" s="222" t="s">
        <v>159</v>
      </c>
      <c r="H479" s="223">
        <v>282.39999999999998</v>
      </c>
      <c r="I479" s="224"/>
      <c r="J479" s="225">
        <f>ROUND(I479*H479,2)</f>
        <v>0</v>
      </c>
      <c r="K479" s="221" t="s">
        <v>160</v>
      </c>
      <c r="L479" s="45"/>
      <c r="M479" s="226" t="s">
        <v>1</v>
      </c>
      <c r="N479" s="227" t="s">
        <v>43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239</v>
      </c>
      <c r="AT479" s="230" t="s">
        <v>156</v>
      </c>
      <c r="AU479" s="230" t="s">
        <v>88</v>
      </c>
      <c r="AY479" s="18" t="s">
        <v>154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86</v>
      </c>
      <c r="BK479" s="231">
        <f>ROUND(I479*H479,2)</f>
        <v>0</v>
      </c>
      <c r="BL479" s="18" t="s">
        <v>239</v>
      </c>
      <c r="BM479" s="230" t="s">
        <v>793</v>
      </c>
    </row>
    <row r="480" s="2" customFormat="1" ht="24.15" customHeight="1">
      <c r="A480" s="39"/>
      <c r="B480" s="40"/>
      <c r="C480" s="276" t="s">
        <v>794</v>
      </c>
      <c r="D480" s="276" t="s">
        <v>344</v>
      </c>
      <c r="E480" s="277" t="s">
        <v>795</v>
      </c>
      <c r="F480" s="278" t="s">
        <v>796</v>
      </c>
      <c r="G480" s="279" t="s">
        <v>159</v>
      </c>
      <c r="H480" s="280">
        <v>326.17200000000003</v>
      </c>
      <c r="I480" s="281"/>
      <c r="J480" s="282">
        <f>ROUND(I480*H480,2)</f>
        <v>0</v>
      </c>
      <c r="K480" s="278" t="s">
        <v>160</v>
      </c>
      <c r="L480" s="283"/>
      <c r="M480" s="284" t="s">
        <v>1</v>
      </c>
      <c r="N480" s="285" t="s">
        <v>43</v>
      </c>
      <c r="O480" s="92"/>
      <c r="P480" s="228">
        <f>O480*H480</f>
        <v>0</v>
      </c>
      <c r="Q480" s="228">
        <v>0.00029999999999999997</v>
      </c>
      <c r="R480" s="228">
        <f>Q480*H480</f>
        <v>0.097851599999999997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333</v>
      </c>
      <c r="AT480" s="230" t="s">
        <v>344</v>
      </c>
      <c r="AU480" s="230" t="s">
        <v>88</v>
      </c>
      <c r="AY480" s="18" t="s">
        <v>154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86</v>
      </c>
      <c r="BK480" s="231">
        <f>ROUND(I480*H480,2)</f>
        <v>0</v>
      </c>
      <c r="BL480" s="18" t="s">
        <v>239</v>
      </c>
      <c r="BM480" s="230" t="s">
        <v>797</v>
      </c>
    </row>
    <row r="481" s="14" customFormat="1">
      <c r="A481" s="14"/>
      <c r="B481" s="243"/>
      <c r="C481" s="244"/>
      <c r="D481" s="234" t="s">
        <v>163</v>
      </c>
      <c r="E481" s="244"/>
      <c r="F481" s="246" t="s">
        <v>798</v>
      </c>
      <c r="G481" s="244"/>
      <c r="H481" s="247">
        <v>326.17200000000003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163</v>
      </c>
      <c r="AU481" s="253" t="s">
        <v>88</v>
      </c>
      <c r="AV481" s="14" t="s">
        <v>88</v>
      </c>
      <c r="AW481" s="14" t="s">
        <v>4</v>
      </c>
      <c r="AX481" s="14" t="s">
        <v>86</v>
      </c>
      <c r="AY481" s="253" t="s">
        <v>154</v>
      </c>
    </row>
    <row r="482" s="2" customFormat="1" ht="24.15" customHeight="1">
      <c r="A482" s="39"/>
      <c r="B482" s="40"/>
      <c r="C482" s="219" t="s">
        <v>799</v>
      </c>
      <c r="D482" s="219" t="s">
        <v>156</v>
      </c>
      <c r="E482" s="220" t="s">
        <v>800</v>
      </c>
      <c r="F482" s="221" t="s">
        <v>801</v>
      </c>
      <c r="G482" s="222" t="s">
        <v>159</v>
      </c>
      <c r="H482" s="223">
        <v>44</v>
      </c>
      <c r="I482" s="224"/>
      <c r="J482" s="225">
        <f>ROUND(I482*H482,2)</f>
        <v>0</v>
      </c>
      <c r="K482" s="221" t="s">
        <v>160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239</v>
      </c>
      <c r="AT482" s="230" t="s">
        <v>156</v>
      </c>
      <c r="AU482" s="230" t="s">
        <v>88</v>
      </c>
      <c r="AY482" s="18" t="s">
        <v>154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239</v>
      </c>
      <c r="BM482" s="230" t="s">
        <v>802</v>
      </c>
    </row>
    <row r="483" s="2" customFormat="1" ht="24.15" customHeight="1">
      <c r="A483" s="39"/>
      <c r="B483" s="40"/>
      <c r="C483" s="276" t="s">
        <v>803</v>
      </c>
      <c r="D483" s="276" t="s">
        <v>344</v>
      </c>
      <c r="E483" s="277" t="s">
        <v>795</v>
      </c>
      <c r="F483" s="278" t="s">
        <v>796</v>
      </c>
      <c r="G483" s="279" t="s">
        <v>159</v>
      </c>
      <c r="H483" s="280">
        <v>50.82</v>
      </c>
      <c r="I483" s="281"/>
      <c r="J483" s="282">
        <f>ROUND(I483*H483,2)</f>
        <v>0</v>
      </c>
      <c r="K483" s="278" t="s">
        <v>160</v>
      </c>
      <c r="L483" s="283"/>
      <c r="M483" s="284" t="s">
        <v>1</v>
      </c>
      <c r="N483" s="285" t="s">
        <v>43</v>
      </c>
      <c r="O483" s="92"/>
      <c r="P483" s="228">
        <f>O483*H483</f>
        <v>0</v>
      </c>
      <c r="Q483" s="228">
        <v>0.00029999999999999997</v>
      </c>
      <c r="R483" s="228">
        <f>Q483*H483</f>
        <v>0.015245999999999999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333</v>
      </c>
      <c r="AT483" s="230" t="s">
        <v>344</v>
      </c>
      <c r="AU483" s="230" t="s">
        <v>88</v>
      </c>
      <c r="AY483" s="18" t="s">
        <v>154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86</v>
      </c>
      <c r="BK483" s="231">
        <f>ROUND(I483*H483,2)</f>
        <v>0</v>
      </c>
      <c r="BL483" s="18" t="s">
        <v>239</v>
      </c>
      <c r="BM483" s="230" t="s">
        <v>804</v>
      </c>
    </row>
    <row r="484" s="14" customFormat="1">
      <c r="A484" s="14"/>
      <c r="B484" s="243"/>
      <c r="C484" s="244"/>
      <c r="D484" s="234" t="s">
        <v>163</v>
      </c>
      <c r="E484" s="244"/>
      <c r="F484" s="246" t="s">
        <v>805</v>
      </c>
      <c r="G484" s="244"/>
      <c r="H484" s="247">
        <v>50.82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163</v>
      </c>
      <c r="AU484" s="253" t="s">
        <v>88</v>
      </c>
      <c r="AV484" s="14" t="s">
        <v>88</v>
      </c>
      <c r="AW484" s="14" t="s">
        <v>4</v>
      </c>
      <c r="AX484" s="14" t="s">
        <v>86</v>
      </c>
      <c r="AY484" s="253" t="s">
        <v>154</v>
      </c>
    </row>
    <row r="485" s="2" customFormat="1" ht="16.5" customHeight="1">
      <c r="A485" s="39"/>
      <c r="B485" s="40"/>
      <c r="C485" s="219" t="s">
        <v>806</v>
      </c>
      <c r="D485" s="219" t="s">
        <v>156</v>
      </c>
      <c r="E485" s="220" t="s">
        <v>807</v>
      </c>
      <c r="F485" s="221" t="s">
        <v>808</v>
      </c>
      <c r="G485" s="222" t="s">
        <v>307</v>
      </c>
      <c r="H485" s="223">
        <v>2</v>
      </c>
      <c r="I485" s="224"/>
      <c r="J485" s="225">
        <f>ROUND(I485*H485,2)</f>
        <v>0</v>
      </c>
      <c r="K485" s="221" t="s">
        <v>160</v>
      </c>
      <c r="L485" s="45"/>
      <c r="M485" s="226" t="s">
        <v>1</v>
      </c>
      <c r="N485" s="227" t="s">
        <v>43</v>
      </c>
      <c r="O485" s="92"/>
      <c r="P485" s="228">
        <f>O485*H485</f>
        <v>0</v>
      </c>
      <c r="Q485" s="228">
        <v>6.9999999999999994E-05</v>
      </c>
      <c r="R485" s="228">
        <f>Q485*H485</f>
        <v>0.00013999999999999999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239</v>
      </c>
      <c r="AT485" s="230" t="s">
        <v>156</v>
      </c>
      <c r="AU485" s="230" t="s">
        <v>88</v>
      </c>
      <c r="AY485" s="18" t="s">
        <v>154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86</v>
      </c>
      <c r="BK485" s="231">
        <f>ROUND(I485*H485,2)</f>
        <v>0</v>
      </c>
      <c r="BL485" s="18" t="s">
        <v>239</v>
      </c>
      <c r="BM485" s="230" t="s">
        <v>809</v>
      </c>
    </row>
    <row r="486" s="2" customFormat="1" ht="24.15" customHeight="1">
      <c r="A486" s="39"/>
      <c r="B486" s="40"/>
      <c r="C486" s="276" t="s">
        <v>810</v>
      </c>
      <c r="D486" s="276" t="s">
        <v>344</v>
      </c>
      <c r="E486" s="277" t="s">
        <v>811</v>
      </c>
      <c r="F486" s="278" t="s">
        <v>812</v>
      </c>
      <c r="G486" s="279" t="s">
        <v>307</v>
      </c>
      <c r="H486" s="280">
        <v>2</v>
      </c>
      <c r="I486" s="281"/>
      <c r="J486" s="282">
        <f>ROUND(I486*H486,2)</f>
        <v>0</v>
      </c>
      <c r="K486" s="278" t="s">
        <v>160</v>
      </c>
      <c r="L486" s="283"/>
      <c r="M486" s="284" t="s">
        <v>1</v>
      </c>
      <c r="N486" s="285" t="s">
        <v>43</v>
      </c>
      <c r="O486" s="92"/>
      <c r="P486" s="228">
        <f>O486*H486</f>
        <v>0</v>
      </c>
      <c r="Q486" s="228">
        <v>0.00089999999999999998</v>
      </c>
      <c r="R486" s="228">
        <f>Q486*H486</f>
        <v>0.0018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333</v>
      </c>
      <c r="AT486" s="230" t="s">
        <v>344</v>
      </c>
      <c r="AU486" s="230" t="s">
        <v>88</v>
      </c>
      <c r="AY486" s="18" t="s">
        <v>154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86</v>
      </c>
      <c r="BK486" s="231">
        <f>ROUND(I486*H486,2)</f>
        <v>0</v>
      </c>
      <c r="BL486" s="18" t="s">
        <v>239</v>
      </c>
      <c r="BM486" s="230" t="s">
        <v>813</v>
      </c>
    </row>
    <row r="487" s="2" customFormat="1" ht="24.15" customHeight="1">
      <c r="A487" s="39"/>
      <c r="B487" s="40"/>
      <c r="C487" s="219" t="s">
        <v>814</v>
      </c>
      <c r="D487" s="219" t="s">
        <v>156</v>
      </c>
      <c r="E487" s="220" t="s">
        <v>815</v>
      </c>
      <c r="F487" s="221" t="s">
        <v>816</v>
      </c>
      <c r="G487" s="222" t="s">
        <v>307</v>
      </c>
      <c r="H487" s="223">
        <v>2</v>
      </c>
      <c r="I487" s="224"/>
      <c r="J487" s="225">
        <f>ROUND(I487*H487,2)</f>
        <v>0</v>
      </c>
      <c r="K487" s="221" t="s">
        <v>160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239</v>
      </c>
      <c r="AT487" s="230" t="s">
        <v>156</v>
      </c>
      <c r="AU487" s="230" t="s">
        <v>88</v>
      </c>
      <c r="AY487" s="18" t="s">
        <v>154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239</v>
      </c>
      <c r="BM487" s="230" t="s">
        <v>817</v>
      </c>
    </row>
    <row r="488" s="2" customFormat="1" ht="24.15" customHeight="1">
      <c r="A488" s="39"/>
      <c r="B488" s="40"/>
      <c r="C488" s="276" t="s">
        <v>818</v>
      </c>
      <c r="D488" s="276" t="s">
        <v>344</v>
      </c>
      <c r="E488" s="277" t="s">
        <v>819</v>
      </c>
      <c r="F488" s="278" t="s">
        <v>820</v>
      </c>
      <c r="G488" s="279" t="s">
        <v>307</v>
      </c>
      <c r="H488" s="280">
        <v>2</v>
      </c>
      <c r="I488" s="281"/>
      <c r="J488" s="282">
        <f>ROUND(I488*H488,2)</f>
        <v>0</v>
      </c>
      <c r="K488" s="278" t="s">
        <v>160</v>
      </c>
      <c r="L488" s="283"/>
      <c r="M488" s="284" t="s">
        <v>1</v>
      </c>
      <c r="N488" s="285" t="s">
        <v>43</v>
      </c>
      <c r="O488" s="92"/>
      <c r="P488" s="228">
        <f>O488*H488</f>
        <v>0</v>
      </c>
      <c r="Q488" s="228">
        <v>0.00032000000000000003</v>
      </c>
      <c r="R488" s="228">
        <f>Q488*H488</f>
        <v>0.00064000000000000005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333</v>
      </c>
      <c r="AT488" s="230" t="s">
        <v>344</v>
      </c>
      <c r="AU488" s="230" t="s">
        <v>88</v>
      </c>
      <c r="AY488" s="18" t="s">
        <v>154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86</v>
      </c>
      <c r="BK488" s="231">
        <f>ROUND(I488*H488,2)</f>
        <v>0</v>
      </c>
      <c r="BL488" s="18" t="s">
        <v>239</v>
      </c>
      <c r="BM488" s="230" t="s">
        <v>821</v>
      </c>
    </row>
    <row r="489" s="2" customFormat="1" ht="24.15" customHeight="1">
      <c r="A489" s="39"/>
      <c r="B489" s="40"/>
      <c r="C489" s="219" t="s">
        <v>822</v>
      </c>
      <c r="D489" s="219" t="s">
        <v>156</v>
      </c>
      <c r="E489" s="220" t="s">
        <v>823</v>
      </c>
      <c r="F489" s="221" t="s">
        <v>824</v>
      </c>
      <c r="G489" s="222" t="s">
        <v>212</v>
      </c>
      <c r="H489" s="223">
        <v>3.1160000000000001</v>
      </c>
      <c r="I489" s="224"/>
      <c r="J489" s="225">
        <f>ROUND(I489*H489,2)</f>
        <v>0</v>
      </c>
      <c r="K489" s="221" t="s">
        <v>160</v>
      </c>
      <c r="L489" s="45"/>
      <c r="M489" s="226" t="s">
        <v>1</v>
      </c>
      <c r="N489" s="227" t="s">
        <v>43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239</v>
      </c>
      <c r="AT489" s="230" t="s">
        <v>156</v>
      </c>
      <c r="AU489" s="230" t="s">
        <v>88</v>
      </c>
      <c r="AY489" s="18" t="s">
        <v>154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86</v>
      </c>
      <c r="BK489" s="231">
        <f>ROUND(I489*H489,2)</f>
        <v>0</v>
      </c>
      <c r="BL489" s="18" t="s">
        <v>239</v>
      </c>
      <c r="BM489" s="230" t="s">
        <v>825</v>
      </c>
    </row>
    <row r="490" s="12" customFormat="1" ht="22.8" customHeight="1">
      <c r="A490" s="12"/>
      <c r="B490" s="203"/>
      <c r="C490" s="204"/>
      <c r="D490" s="205" t="s">
        <v>77</v>
      </c>
      <c r="E490" s="217" t="s">
        <v>826</v>
      </c>
      <c r="F490" s="217" t="s">
        <v>827</v>
      </c>
      <c r="G490" s="204"/>
      <c r="H490" s="204"/>
      <c r="I490" s="207"/>
      <c r="J490" s="218">
        <f>BK490</f>
        <v>0</v>
      </c>
      <c r="K490" s="204"/>
      <c r="L490" s="209"/>
      <c r="M490" s="210"/>
      <c r="N490" s="211"/>
      <c r="O490" s="211"/>
      <c r="P490" s="212">
        <f>SUM(P491:P518)</f>
        <v>0</v>
      </c>
      <c r="Q490" s="211"/>
      <c r="R490" s="212">
        <f>SUM(R491:R518)</f>
        <v>2.5639986000000001</v>
      </c>
      <c r="S490" s="211"/>
      <c r="T490" s="213">
        <f>SUM(T491:T518)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4" t="s">
        <v>88</v>
      </c>
      <c r="AT490" s="215" t="s">
        <v>77</v>
      </c>
      <c r="AU490" s="215" t="s">
        <v>86</v>
      </c>
      <c r="AY490" s="214" t="s">
        <v>154</v>
      </c>
      <c r="BK490" s="216">
        <f>SUM(BK491:BK518)</f>
        <v>0</v>
      </c>
    </row>
    <row r="491" s="2" customFormat="1" ht="24.15" customHeight="1">
      <c r="A491" s="39"/>
      <c r="B491" s="40"/>
      <c r="C491" s="219" t="s">
        <v>828</v>
      </c>
      <c r="D491" s="219" t="s">
        <v>156</v>
      </c>
      <c r="E491" s="220" t="s">
        <v>829</v>
      </c>
      <c r="F491" s="221" t="s">
        <v>830</v>
      </c>
      <c r="G491" s="222" t="s">
        <v>159</v>
      </c>
      <c r="H491" s="223">
        <v>75.400000000000006</v>
      </c>
      <c r="I491" s="224"/>
      <c r="J491" s="225">
        <f>ROUND(I491*H491,2)</f>
        <v>0</v>
      </c>
      <c r="K491" s="221" t="s">
        <v>160</v>
      </c>
      <c r="L491" s="45"/>
      <c r="M491" s="226" t="s">
        <v>1</v>
      </c>
      <c r="N491" s="227" t="s">
        <v>43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239</v>
      </c>
      <c r="AT491" s="230" t="s">
        <v>156</v>
      </c>
      <c r="AU491" s="230" t="s">
        <v>88</v>
      </c>
      <c r="AY491" s="18" t="s">
        <v>154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86</v>
      </c>
      <c r="BK491" s="231">
        <f>ROUND(I491*H491,2)</f>
        <v>0</v>
      </c>
      <c r="BL491" s="18" t="s">
        <v>239</v>
      </c>
      <c r="BM491" s="230" t="s">
        <v>831</v>
      </c>
    </row>
    <row r="492" s="14" customFormat="1">
      <c r="A492" s="14"/>
      <c r="B492" s="243"/>
      <c r="C492" s="244"/>
      <c r="D492" s="234" t="s">
        <v>163</v>
      </c>
      <c r="E492" s="245" t="s">
        <v>1</v>
      </c>
      <c r="F492" s="246" t="s">
        <v>542</v>
      </c>
      <c r="G492" s="244"/>
      <c r="H492" s="247">
        <v>27.600000000000001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163</v>
      </c>
      <c r="AU492" s="253" t="s">
        <v>88</v>
      </c>
      <c r="AV492" s="14" t="s">
        <v>88</v>
      </c>
      <c r="AW492" s="14" t="s">
        <v>32</v>
      </c>
      <c r="AX492" s="14" t="s">
        <v>78</v>
      </c>
      <c r="AY492" s="253" t="s">
        <v>154</v>
      </c>
    </row>
    <row r="493" s="14" customFormat="1">
      <c r="A493" s="14"/>
      <c r="B493" s="243"/>
      <c r="C493" s="244"/>
      <c r="D493" s="234" t="s">
        <v>163</v>
      </c>
      <c r="E493" s="245" t="s">
        <v>1</v>
      </c>
      <c r="F493" s="246" t="s">
        <v>543</v>
      </c>
      <c r="G493" s="244"/>
      <c r="H493" s="247">
        <v>47.799999999999997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163</v>
      </c>
      <c r="AU493" s="253" t="s">
        <v>88</v>
      </c>
      <c r="AV493" s="14" t="s">
        <v>88</v>
      </c>
      <c r="AW493" s="14" t="s">
        <v>32</v>
      </c>
      <c r="AX493" s="14" t="s">
        <v>78</v>
      </c>
      <c r="AY493" s="253" t="s">
        <v>154</v>
      </c>
    </row>
    <row r="494" s="15" customFormat="1">
      <c r="A494" s="15"/>
      <c r="B494" s="254"/>
      <c r="C494" s="255"/>
      <c r="D494" s="234" t="s">
        <v>163</v>
      </c>
      <c r="E494" s="256" t="s">
        <v>1</v>
      </c>
      <c r="F494" s="257" t="s">
        <v>166</v>
      </c>
      <c r="G494" s="255"/>
      <c r="H494" s="258">
        <v>75.400000000000006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4" t="s">
        <v>163</v>
      </c>
      <c r="AU494" s="264" t="s">
        <v>88</v>
      </c>
      <c r="AV494" s="15" t="s">
        <v>161</v>
      </c>
      <c r="AW494" s="15" t="s">
        <v>32</v>
      </c>
      <c r="AX494" s="15" t="s">
        <v>86</v>
      </c>
      <c r="AY494" s="264" t="s">
        <v>154</v>
      </c>
    </row>
    <row r="495" s="2" customFormat="1" ht="24.15" customHeight="1">
      <c r="A495" s="39"/>
      <c r="B495" s="40"/>
      <c r="C495" s="276" t="s">
        <v>832</v>
      </c>
      <c r="D495" s="276" t="s">
        <v>344</v>
      </c>
      <c r="E495" s="277" t="s">
        <v>833</v>
      </c>
      <c r="F495" s="278" t="s">
        <v>834</v>
      </c>
      <c r="G495" s="279" t="s">
        <v>159</v>
      </c>
      <c r="H495" s="280">
        <v>76.908000000000001</v>
      </c>
      <c r="I495" s="281"/>
      <c r="J495" s="282">
        <f>ROUND(I495*H495,2)</f>
        <v>0</v>
      </c>
      <c r="K495" s="278" t="s">
        <v>160</v>
      </c>
      <c r="L495" s="283"/>
      <c r="M495" s="284" t="s">
        <v>1</v>
      </c>
      <c r="N495" s="285" t="s">
        <v>43</v>
      </c>
      <c r="O495" s="92"/>
      <c r="P495" s="228">
        <f>O495*H495</f>
        <v>0</v>
      </c>
      <c r="Q495" s="228">
        <v>0.0030000000000000001</v>
      </c>
      <c r="R495" s="228">
        <f>Q495*H495</f>
        <v>0.23072400000000001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333</v>
      </c>
      <c r="AT495" s="230" t="s">
        <v>344</v>
      </c>
      <c r="AU495" s="230" t="s">
        <v>88</v>
      </c>
      <c r="AY495" s="18" t="s">
        <v>154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86</v>
      </c>
      <c r="BK495" s="231">
        <f>ROUND(I495*H495,2)</f>
        <v>0</v>
      </c>
      <c r="BL495" s="18" t="s">
        <v>239</v>
      </c>
      <c r="BM495" s="230" t="s">
        <v>835</v>
      </c>
    </row>
    <row r="496" s="14" customFormat="1">
      <c r="A496" s="14"/>
      <c r="B496" s="243"/>
      <c r="C496" s="244"/>
      <c r="D496" s="234" t="s">
        <v>163</v>
      </c>
      <c r="E496" s="244"/>
      <c r="F496" s="246" t="s">
        <v>836</v>
      </c>
      <c r="G496" s="244"/>
      <c r="H496" s="247">
        <v>76.908000000000001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163</v>
      </c>
      <c r="AU496" s="253" t="s">
        <v>88</v>
      </c>
      <c r="AV496" s="14" t="s">
        <v>88</v>
      </c>
      <c r="AW496" s="14" t="s">
        <v>4</v>
      </c>
      <c r="AX496" s="14" t="s">
        <v>86</v>
      </c>
      <c r="AY496" s="253" t="s">
        <v>154</v>
      </c>
    </row>
    <row r="497" s="2" customFormat="1" ht="24.15" customHeight="1">
      <c r="A497" s="39"/>
      <c r="B497" s="40"/>
      <c r="C497" s="219" t="s">
        <v>837</v>
      </c>
      <c r="D497" s="219" t="s">
        <v>156</v>
      </c>
      <c r="E497" s="220" t="s">
        <v>829</v>
      </c>
      <c r="F497" s="221" t="s">
        <v>830</v>
      </c>
      <c r="G497" s="222" t="s">
        <v>159</v>
      </c>
      <c r="H497" s="223">
        <v>67.099999999999994</v>
      </c>
      <c r="I497" s="224"/>
      <c r="J497" s="225">
        <f>ROUND(I497*H497,2)</f>
        <v>0</v>
      </c>
      <c r="K497" s="221" t="s">
        <v>160</v>
      </c>
      <c r="L497" s="45"/>
      <c r="M497" s="226" t="s">
        <v>1</v>
      </c>
      <c r="N497" s="227" t="s">
        <v>43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239</v>
      </c>
      <c r="AT497" s="230" t="s">
        <v>156</v>
      </c>
      <c r="AU497" s="230" t="s">
        <v>88</v>
      </c>
      <c r="AY497" s="18" t="s">
        <v>154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239</v>
      </c>
      <c r="BM497" s="230" t="s">
        <v>838</v>
      </c>
    </row>
    <row r="498" s="14" customFormat="1">
      <c r="A498" s="14"/>
      <c r="B498" s="243"/>
      <c r="C498" s="244"/>
      <c r="D498" s="234" t="s">
        <v>163</v>
      </c>
      <c r="E498" s="245" t="s">
        <v>1</v>
      </c>
      <c r="F498" s="246" t="s">
        <v>549</v>
      </c>
      <c r="G498" s="244"/>
      <c r="H498" s="247">
        <v>67.099999999999994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163</v>
      </c>
      <c r="AU498" s="253" t="s">
        <v>88</v>
      </c>
      <c r="AV498" s="14" t="s">
        <v>88</v>
      </c>
      <c r="AW498" s="14" t="s">
        <v>32</v>
      </c>
      <c r="AX498" s="14" t="s">
        <v>78</v>
      </c>
      <c r="AY498" s="253" t="s">
        <v>154</v>
      </c>
    </row>
    <row r="499" s="15" customFormat="1">
      <c r="A499" s="15"/>
      <c r="B499" s="254"/>
      <c r="C499" s="255"/>
      <c r="D499" s="234" t="s">
        <v>163</v>
      </c>
      <c r="E499" s="256" t="s">
        <v>1</v>
      </c>
      <c r="F499" s="257" t="s">
        <v>166</v>
      </c>
      <c r="G499" s="255"/>
      <c r="H499" s="258">
        <v>67.099999999999994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4" t="s">
        <v>163</v>
      </c>
      <c r="AU499" s="264" t="s">
        <v>88</v>
      </c>
      <c r="AV499" s="15" t="s">
        <v>161</v>
      </c>
      <c r="AW499" s="15" t="s">
        <v>32</v>
      </c>
      <c r="AX499" s="15" t="s">
        <v>86</v>
      </c>
      <c r="AY499" s="264" t="s">
        <v>154</v>
      </c>
    </row>
    <row r="500" s="2" customFormat="1" ht="24.15" customHeight="1">
      <c r="A500" s="39"/>
      <c r="B500" s="40"/>
      <c r="C500" s="276" t="s">
        <v>839</v>
      </c>
      <c r="D500" s="276" t="s">
        <v>344</v>
      </c>
      <c r="E500" s="277" t="s">
        <v>840</v>
      </c>
      <c r="F500" s="278" t="s">
        <v>841</v>
      </c>
      <c r="G500" s="279" t="s">
        <v>159</v>
      </c>
      <c r="H500" s="280">
        <v>68.441999999999993</v>
      </c>
      <c r="I500" s="281"/>
      <c r="J500" s="282">
        <f>ROUND(I500*H500,2)</f>
        <v>0</v>
      </c>
      <c r="K500" s="278" t="s">
        <v>160</v>
      </c>
      <c r="L500" s="283"/>
      <c r="M500" s="284" t="s">
        <v>1</v>
      </c>
      <c r="N500" s="285" t="s">
        <v>43</v>
      </c>
      <c r="O500" s="92"/>
      <c r="P500" s="228">
        <f>O500*H500</f>
        <v>0</v>
      </c>
      <c r="Q500" s="228">
        <v>0.0020999999999999999</v>
      </c>
      <c r="R500" s="228">
        <f>Q500*H500</f>
        <v>0.14372819999999997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333</v>
      </c>
      <c r="AT500" s="230" t="s">
        <v>344</v>
      </c>
      <c r="AU500" s="230" t="s">
        <v>88</v>
      </c>
      <c r="AY500" s="18" t="s">
        <v>154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86</v>
      </c>
      <c r="BK500" s="231">
        <f>ROUND(I500*H500,2)</f>
        <v>0</v>
      </c>
      <c r="BL500" s="18" t="s">
        <v>239</v>
      </c>
      <c r="BM500" s="230" t="s">
        <v>842</v>
      </c>
    </row>
    <row r="501" s="14" customFormat="1">
      <c r="A501" s="14"/>
      <c r="B501" s="243"/>
      <c r="C501" s="244"/>
      <c r="D501" s="234" t="s">
        <v>163</v>
      </c>
      <c r="E501" s="244"/>
      <c r="F501" s="246" t="s">
        <v>843</v>
      </c>
      <c r="G501" s="244"/>
      <c r="H501" s="247">
        <v>68.441999999999993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163</v>
      </c>
      <c r="AU501" s="253" t="s">
        <v>88</v>
      </c>
      <c r="AV501" s="14" t="s">
        <v>88</v>
      </c>
      <c r="AW501" s="14" t="s">
        <v>4</v>
      </c>
      <c r="AX501" s="14" t="s">
        <v>86</v>
      </c>
      <c r="AY501" s="253" t="s">
        <v>154</v>
      </c>
    </row>
    <row r="502" s="2" customFormat="1" ht="24.15" customHeight="1">
      <c r="A502" s="39"/>
      <c r="B502" s="40"/>
      <c r="C502" s="219" t="s">
        <v>844</v>
      </c>
      <c r="D502" s="219" t="s">
        <v>156</v>
      </c>
      <c r="E502" s="220" t="s">
        <v>845</v>
      </c>
      <c r="F502" s="221" t="s">
        <v>846</v>
      </c>
      <c r="G502" s="222" t="s">
        <v>159</v>
      </c>
      <c r="H502" s="223">
        <v>150.30000000000001</v>
      </c>
      <c r="I502" s="224"/>
      <c r="J502" s="225">
        <f>ROUND(I502*H502,2)</f>
        <v>0</v>
      </c>
      <c r="K502" s="221" t="s">
        <v>160</v>
      </c>
      <c r="L502" s="45"/>
      <c r="M502" s="226" t="s">
        <v>1</v>
      </c>
      <c r="N502" s="227" t="s">
        <v>43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239</v>
      </c>
      <c r="AT502" s="230" t="s">
        <v>156</v>
      </c>
      <c r="AU502" s="230" t="s">
        <v>88</v>
      </c>
      <c r="AY502" s="18" t="s">
        <v>154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86</v>
      </c>
      <c r="BK502" s="231">
        <f>ROUND(I502*H502,2)</f>
        <v>0</v>
      </c>
      <c r="BL502" s="18" t="s">
        <v>239</v>
      </c>
      <c r="BM502" s="230" t="s">
        <v>847</v>
      </c>
    </row>
    <row r="503" s="14" customFormat="1">
      <c r="A503" s="14"/>
      <c r="B503" s="243"/>
      <c r="C503" s="244"/>
      <c r="D503" s="234" t="s">
        <v>163</v>
      </c>
      <c r="E503" s="245" t="s">
        <v>1</v>
      </c>
      <c r="F503" s="246" t="s">
        <v>848</v>
      </c>
      <c r="G503" s="244"/>
      <c r="H503" s="247">
        <v>150.30000000000001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163</v>
      </c>
      <c r="AU503" s="253" t="s">
        <v>88</v>
      </c>
      <c r="AV503" s="14" t="s">
        <v>88</v>
      </c>
      <c r="AW503" s="14" t="s">
        <v>32</v>
      </c>
      <c r="AX503" s="14" t="s">
        <v>78</v>
      </c>
      <c r="AY503" s="253" t="s">
        <v>154</v>
      </c>
    </row>
    <row r="504" s="15" customFormat="1">
      <c r="A504" s="15"/>
      <c r="B504" s="254"/>
      <c r="C504" s="255"/>
      <c r="D504" s="234" t="s">
        <v>163</v>
      </c>
      <c r="E504" s="256" t="s">
        <v>1</v>
      </c>
      <c r="F504" s="257" t="s">
        <v>166</v>
      </c>
      <c r="G504" s="255"/>
      <c r="H504" s="258">
        <v>150.30000000000001</v>
      </c>
      <c r="I504" s="259"/>
      <c r="J504" s="255"/>
      <c r="K504" s="255"/>
      <c r="L504" s="260"/>
      <c r="M504" s="261"/>
      <c r="N504" s="262"/>
      <c r="O504" s="262"/>
      <c r="P504" s="262"/>
      <c r="Q504" s="262"/>
      <c r="R504" s="262"/>
      <c r="S504" s="262"/>
      <c r="T504" s="26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4" t="s">
        <v>163</v>
      </c>
      <c r="AU504" s="264" t="s">
        <v>88</v>
      </c>
      <c r="AV504" s="15" t="s">
        <v>161</v>
      </c>
      <c r="AW504" s="15" t="s">
        <v>32</v>
      </c>
      <c r="AX504" s="15" t="s">
        <v>86</v>
      </c>
      <c r="AY504" s="264" t="s">
        <v>154</v>
      </c>
    </row>
    <row r="505" s="2" customFormat="1" ht="24.15" customHeight="1">
      <c r="A505" s="39"/>
      <c r="B505" s="40"/>
      <c r="C505" s="276" t="s">
        <v>849</v>
      </c>
      <c r="D505" s="276" t="s">
        <v>344</v>
      </c>
      <c r="E505" s="277" t="s">
        <v>850</v>
      </c>
      <c r="F505" s="278" t="s">
        <v>851</v>
      </c>
      <c r="G505" s="279" t="s">
        <v>159</v>
      </c>
      <c r="H505" s="280">
        <v>153.30600000000001</v>
      </c>
      <c r="I505" s="281"/>
      <c r="J505" s="282">
        <f>ROUND(I505*H505,2)</f>
        <v>0</v>
      </c>
      <c r="K505" s="278" t="s">
        <v>160</v>
      </c>
      <c r="L505" s="283"/>
      <c r="M505" s="284" t="s">
        <v>1</v>
      </c>
      <c r="N505" s="285" t="s">
        <v>43</v>
      </c>
      <c r="O505" s="92"/>
      <c r="P505" s="228">
        <f>O505*H505</f>
        <v>0</v>
      </c>
      <c r="Q505" s="228">
        <v>0.0014</v>
      </c>
      <c r="R505" s="228">
        <f>Q505*H505</f>
        <v>0.21462840000000003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333</v>
      </c>
      <c r="AT505" s="230" t="s">
        <v>344</v>
      </c>
      <c r="AU505" s="230" t="s">
        <v>88</v>
      </c>
      <c r="AY505" s="18" t="s">
        <v>154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86</v>
      </c>
      <c r="BK505" s="231">
        <f>ROUND(I505*H505,2)</f>
        <v>0</v>
      </c>
      <c r="BL505" s="18" t="s">
        <v>239</v>
      </c>
      <c r="BM505" s="230" t="s">
        <v>852</v>
      </c>
    </row>
    <row r="506" s="14" customFormat="1">
      <c r="A506" s="14"/>
      <c r="B506" s="243"/>
      <c r="C506" s="244"/>
      <c r="D506" s="234" t="s">
        <v>163</v>
      </c>
      <c r="E506" s="244"/>
      <c r="F506" s="246" t="s">
        <v>853</v>
      </c>
      <c r="G506" s="244"/>
      <c r="H506" s="247">
        <v>153.30600000000001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163</v>
      </c>
      <c r="AU506" s="253" t="s">
        <v>88</v>
      </c>
      <c r="AV506" s="14" t="s">
        <v>88</v>
      </c>
      <c r="AW506" s="14" t="s">
        <v>4</v>
      </c>
      <c r="AX506" s="14" t="s">
        <v>86</v>
      </c>
      <c r="AY506" s="253" t="s">
        <v>154</v>
      </c>
    </row>
    <row r="507" s="2" customFormat="1" ht="16.5" customHeight="1">
      <c r="A507" s="39"/>
      <c r="B507" s="40"/>
      <c r="C507" s="276" t="s">
        <v>854</v>
      </c>
      <c r="D507" s="276" t="s">
        <v>344</v>
      </c>
      <c r="E507" s="277" t="s">
        <v>855</v>
      </c>
      <c r="F507" s="278" t="s">
        <v>856</v>
      </c>
      <c r="G507" s="279" t="s">
        <v>159</v>
      </c>
      <c r="H507" s="280">
        <v>153.30600000000001</v>
      </c>
      <c r="I507" s="281"/>
      <c r="J507" s="282">
        <f>ROUND(I507*H507,2)</f>
        <v>0</v>
      </c>
      <c r="K507" s="278" t="s">
        <v>1</v>
      </c>
      <c r="L507" s="283"/>
      <c r="M507" s="284" t="s">
        <v>1</v>
      </c>
      <c r="N507" s="285" t="s">
        <v>43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333</v>
      </c>
      <c r="AT507" s="230" t="s">
        <v>344</v>
      </c>
      <c r="AU507" s="230" t="s">
        <v>88</v>
      </c>
      <c r="AY507" s="18" t="s">
        <v>154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86</v>
      </c>
      <c r="BK507" s="231">
        <f>ROUND(I507*H507,2)</f>
        <v>0</v>
      </c>
      <c r="BL507" s="18" t="s">
        <v>239</v>
      </c>
      <c r="BM507" s="230" t="s">
        <v>857</v>
      </c>
    </row>
    <row r="508" s="14" customFormat="1">
      <c r="A508" s="14"/>
      <c r="B508" s="243"/>
      <c r="C508" s="244"/>
      <c r="D508" s="234" t="s">
        <v>163</v>
      </c>
      <c r="E508" s="244"/>
      <c r="F508" s="246" t="s">
        <v>853</v>
      </c>
      <c r="G508" s="244"/>
      <c r="H508" s="247">
        <v>153.30600000000001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163</v>
      </c>
      <c r="AU508" s="253" t="s">
        <v>88</v>
      </c>
      <c r="AV508" s="14" t="s">
        <v>88</v>
      </c>
      <c r="AW508" s="14" t="s">
        <v>4</v>
      </c>
      <c r="AX508" s="14" t="s">
        <v>86</v>
      </c>
      <c r="AY508" s="253" t="s">
        <v>154</v>
      </c>
    </row>
    <row r="509" s="2" customFormat="1" ht="24.15" customHeight="1">
      <c r="A509" s="39"/>
      <c r="B509" s="40"/>
      <c r="C509" s="219" t="s">
        <v>858</v>
      </c>
      <c r="D509" s="219" t="s">
        <v>156</v>
      </c>
      <c r="E509" s="220" t="s">
        <v>859</v>
      </c>
      <c r="F509" s="221" t="s">
        <v>860</v>
      </c>
      <c r="G509" s="222" t="s">
        <v>159</v>
      </c>
      <c r="H509" s="223">
        <v>232.30000000000001</v>
      </c>
      <c r="I509" s="224"/>
      <c r="J509" s="225">
        <f>ROUND(I509*H509,2)</f>
        <v>0</v>
      </c>
      <c r="K509" s="221" t="s">
        <v>160</v>
      </c>
      <c r="L509" s="45"/>
      <c r="M509" s="226" t="s">
        <v>1</v>
      </c>
      <c r="N509" s="227" t="s">
        <v>43</v>
      </c>
      <c r="O509" s="92"/>
      <c r="P509" s="228">
        <f>O509*H509</f>
        <v>0</v>
      </c>
      <c r="Q509" s="228">
        <v>0.00116</v>
      </c>
      <c r="R509" s="228">
        <f>Q509*H509</f>
        <v>0.26946800000000004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239</v>
      </c>
      <c r="AT509" s="230" t="s">
        <v>156</v>
      </c>
      <c r="AU509" s="230" t="s">
        <v>88</v>
      </c>
      <c r="AY509" s="18" t="s">
        <v>154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86</v>
      </c>
      <c r="BK509" s="231">
        <f>ROUND(I509*H509,2)</f>
        <v>0</v>
      </c>
      <c r="BL509" s="18" t="s">
        <v>239</v>
      </c>
      <c r="BM509" s="230" t="s">
        <v>861</v>
      </c>
    </row>
    <row r="510" s="14" customFormat="1">
      <c r="A510" s="14"/>
      <c r="B510" s="243"/>
      <c r="C510" s="244"/>
      <c r="D510" s="234" t="s">
        <v>163</v>
      </c>
      <c r="E510" s="245" t="s">
        <v>1</v>
      </c>
      <c r="F510" s="246" t="s">
        <v>754</v>
      </c>
      <c r="G510" s="244"/>
      <c r="H510" s="247">
        <v>201.5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163</v>
      </c>
      <c r="AU510" s="253" t="s">
        <v>88</v>
      </c>
      <c r="AV510" s="14" t="s">
        <v>88</v>
      </c>
      <c r="AW510" s="14" t="s">
        <v>32</v>
      </c>
      <c r="AX510" s="14" t="s">
        <v>78</v>
      </c>
      <c r="AY510" s="253" t="s">
        <v>154</v>
      </c>
    </row>
    <row r="511" s="14" customFormat="1">
      <c r="A511" s="14"/>
      <c r="B511" s="243"/>
      <c r="C511" s="244"/>
      <c r="D511" s="234" t="s">
        <v>163</v>
      </c>
      <c r="E511" s="245" t="s">
        <v>1</v>
      </c>
      <c r="F511" s="246" t="s">
        <v>558</v>
      </c>
      <c r="G511" s="244"/>
      <c r="H511" s="247">
        <v>30.800000000000001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163</v>
      </c>
      <c r="AU511" s="253" t="s">
        <v>88</v>
      </c>
      <c r="AV511" s="14" t="s">
        <v>88</v>
      </c>
      <c r="AW511" s="14" t="s">
        <v>32</v>
      </c>
      <c r="AX511" s="14" t="s">
        <v>78</v>
      </c>
      <c r="AY511" s="253" t="s">
        <v>154</v>
      </c>
    </row>
    <row r="512" s="15" customFormat="1">
      <c r="A512" s="15"/>
      <c r="B512" s="254"/>
      <c r="C512" s="255"/>
      <c r="D512" s="234" t="s">
        <v>163</v>
      </c>
      <c r="E512" s="256" t="s">
        <v>1</v>
      </c>
      <c r="F512" s="257" t="s">
        <v>166</v>
      </c>
      <c r="G512" s="255"/>
      <c r="H512" s="258">
        <v>232.30000000000001</v>
      </c>
      <c r="I512" s="259"/>
      <c r="J512" s="255"/>
      <c r="K512" s="255"/>
      <c r="L512" s="260"/>
      <c r="M512" s="261"/>
      <c r="N512" s="262"/>
      <c r="O512" s="262"/>
      <c r="P512" s="262"/>
      <c r="Q512" s="262"/>
      <c r="R512" s="262"/>
      <c r="S512" s="262"/>
      <c r="T512" s="26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4" t="s">
        <v>163</v>
      </c>
      <c r="AU512" s="264" t="s">
        <v>88</v>
      </c>
      <c r="AV512" s="15" t="s">
        <v>161</v>
      </c>
      <c r="AW512" s="15" t="s">
        <v>32</v>
      </c>
      <c r="AX512" s="15" t="s">
        <v>86</v>
      </c>
      <c r="AY512" s="264" t="s">
        <v>154</v>
      </c>
    </row>
    <row r="513" s="2" customFormat="1" ht="24.15" customHeight="1">
      <c r="A513" s="39"/>
      <c r="B513" s="40"/>
      <c r="C513" s="276" t="s">
        <v>862</v>
      </c>
      <c r="D513" s="276" t="s">
        <v>344</v>
      </c>
      <c r="E513" s="277" t="s">
        <v>863</v>
      </c>
      <c r="F513" s="278" t="s">
        <v>864</v>
      </c>
      <c r="G513" s="279" t="s">
        <v>169</v>
      </c>
      <c r="H513" s="280">
        <v>68.218000000000004</v>
      </c>
      <c r="I513" s="281"/>
      <c r="J513" s="282">
        <f>ROUND(I513*H513,2)</f>
        <v>0</v>
      </c>
      <c r="K513" s="278" t="s">
        <v>160</v>
      </c>
      <c r="L513" s="283"/>
      <c r="M513" s="284" t="s">
        <v>1</v>
      </c>
      <c r="N513" s="285" t="s">
        <v>43</v>
      </c>
      <c r="O513" s="92"/>
      <c r="P513" s="228">
        <f>O513*H513</f>
        <v>0</v>
      </c>
      <c r="Q513" s="228">
        <v>0.025000000000000001</v>
      </c>
      <c r="R513" s="228">
        <f>Q513*H513</f>
        <v>1.7054500000000001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333</v>
      </c>
      <c r="AT513" s="230" t="s">
        <v>344</v>
      </c>
      <c r="AU513" s="230" t="s">
        <v>88</v>
      </c>
      <c r="AY513" s="18" t="s">
        <v>154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86</v>
      </c>
      <c r="BK513" s="231">
        <f>ROUND(I513*H513,2)</f>
        <v>0</v>
      </c>
      <c r="BL513" s="18" t="s">
        <v>239</v>
      </c>
      <c r="BM513" s="230" t="s">
        <v>865</v>
      </c>
    </row>
    <row r="514" s="14" customFormat="1">
      <c r="A514" s="14"/>
      <c r="B514" s="243"/>
      <c r="C514" s="244"/>
      <c r="D514" s="234" t="s">
        <v>163</v>
      </c>
      <c r="E514" s="245" t="s">
        <v>1</v>
      </c>
      <c r="F514" s="246" t="s">
        <v>866</v>
      </c>
      <c r="G514" s="244"/>
      <c r="H514" s="247">
        <v>52.390000000000001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163</v>
      </c>
      <c r="AU514" s="253" t="s">
        <v>88</v>
      </c>
      <c r="AV514" s="14" t="s">
        <v>88</v>
      </c>
      <c r="AW514" s="14" t="s">
        <v>32</v>
      </c>
      <c r="AX514" s="14" t="s">
        <v>78</v>
      </c>
      <c r="AY514" s="253" t="s">
        <v>154</v>
      </c>
    </row>
    <row r="515" s="14" customFormat="1">
      <c r="A515" s="14"/>
      <c r="B515" s="243"/>
      <c r="C515" s="244"/>
      <c r="D515" s="234" t="s">
        <v>163</v>
      </c>
      <c r="E515" s="245" t="s">
        <v>1</v>
      </c>
      <c r="F515" s="246" t="s">
        <v>867</v>
      </c>
      <c r="G515" s="244"/>
      <c r="H515" s="247">
        <v>6.9299999999999997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163</v>
      </c>
      <c r="AU515" s="253" t="s">
        <v>88</v>
      </c>
      <c r="AV515" s="14" t="s">
        <v>88</v>
      </c>
      <c r="AW515" s="14" t="s">
        <v>32</v>
      </c>
      <c r="AX515" s="14" t="s">
        <v>78</v>
      </c>
      <c r="AY515" s="253" t="s">
        <v>154</v>
      </c>
    </row>
    <row r="516" s="15" customFormat="1">
      <c r="A516" s="15"/>
      <c r="B516" s="254"/>
      <c r="C516" s="255"/>
      <c r="D516" s="234" t="s">
        <v>163</v>
      </c>
      <c r="E516" s="256" t="s">
        <v>1</v>
      </c>
      <c r="F516" s="257" t="s">
        <v>166</v>
      </c>
      <c r="G516" s="255"/>
      <c r="H516" s="258">
        <v>59.32</v>
      </c>
      <c r="I516" s="259"/>
      <c r="J516" s="255"/>
      <c r="K516" s="255"/>
      <c r="L516" s="260"/>
      <c r="M516" s="261"/>
      <c r="N516" s="262"/>
      <c r="O516" s="262"/>
      <c r="P516" s="262"/>
      <c r="Q516" s="262"/>
      <c r="R516" s="262"/>
      <c r="S516" s="262"/>
      <c r="T516" s="26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4" t="s">
        <v>163</v>
      </c>
      <c r="AU516" s="264" t="s">
        <v>88</v>
      </c>
      <c r="AV516" s="15" t="s">
        <v>161</v>
      </c>
      <c r="AW516" s="15" t="s">
        <v>32</v>
      </c>
      <c r="AX516" s="15" t="s">
        <v>86</v>
      </c>
      <c r="AY516" s="264" t="s">
        <v>154</v>
      </c>
    </row>
    <row r="517" s="14" customFormat="1">
      <c r="A517" s="14"/>
      <c r="B517" s="243"/>
      <c r="C517" s="244"/>
      <c r="D517" s="234" t="s">
        <v>163</v>
      </c>
      <c r="E517" s="244"/>
      <c r="F517" s="246" t="s">
        <v>868</v>
      </c>
      <c r="G517" s="244"/>
      <c r="H517" s="247">
        <v>68.218000000000004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163</v>
      </c>
      <c r="AU517" s="253" t="s">
        <v>88</v>
      </c>
      <c r="AV517" s="14" t="s">
        <v>88</v>
      </c>
      <c r="AW517" s="14" t="s">
        <v>4</v>
      </c>
      <c r="AX517" s="14" t="s">
        <v>86</v>
      </c>
      <c r="AY517" s="253" t="s">
        <v>154</v>
      </c>
    </row>
    <row r="518" s="2" customFormat="1" ht="24.15" customHeight="1">
      <c r="A518" s="39"/>
      <c r="B518" s="40"/>
      <c r="C518" s="219" t="s">
        <v>869</v>
      </c>
      <c r="D518" s="219" t="s">
        <v>156</v>
      </c>
      <c r="E518" s="220" t="s">
        <v>870</v>
      </c>
      <c r="F518" s="221" t="s">
        <v>871</v>
      </c>
      <c r="G518" s="222" t="s">
        <v>212</v>
      </c>
      <c r="H518" s="223">
        <v>2.5640000000000001</v>
      </c>
      <c r="I518" s="224"/>
      <c r="J518" s="225">
        <f>ROUND(I518*H518,2)</f>
        <v>0</v>
      </c>
      <c r="K518" s="221" t="s">
        <v>160</v>
      </c>
      <c r="L518" s="45"/>
      <c r="M518" s="226" t="s">
        <v>1</v>
      </c>
      <c r="N518" s="227" t="s">
        <v>43</v>
      </c>
      <c r="O518" s="92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239</v>
      </c>
      <c r="AT518" s="230" t="s">
        <v>156</v>
      </c>
      <c r="AU518" s="230" t="s">
        <v>88</v>
      </c>
      <c r="AY518" s="18" t="s">
        <v>154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86</v>
      </c>
      <c r="BK518" s="231">
        <f>ROUND(I518*H518,2)</f>
        <v>0</v>
      </c>
      <c r="BL518" s="18" t="s">
        <v>239</v>
      </c>
      <c r="BM518" s="230" t="s">
        <v>872</v>
      </c>
    </row>
    <row r="519" s="12" customFormat="1" ht="22.8" customHeight="1">
      <c r="A519" s="12"/>
      <c r="B519" s="203"/>
      <c r="C519" s="204"/>
      <c r="D519" s="205" t="s">
        <v>77</v>
      </c>
      <c r="E519" s="217" t="s">
        <v>873</v>
      </c>
      <c r="F519" s="217" t="s">
        <v>874</v>
      </c>
      <c r="G519" s="204"/>
      <c r="H519" s="204"/>
      <c r="I519" s="207"/>
      <c r="J519" s="218">
        <f>BK519</f>
        <v>0</v>
      </c>
      <c r="K519" s="204"/>
      <c r="L519" s="209"/>
      <c r="M519" s="210"/>
      <c r="N519" s="211"/>
      <c r="O519" s="211"/>
      <c r="P519" s="212">
        <f>SUM(P520:P525)</f>
        <v>0</v>
      </c>
      <c r="Q519" s="211"/>
      <c r="R519" s="212">
        <f>SUM(R520:R525)</f>
        <v>0.25002347999999996</v>
      </c>
      <c r="S519" s="211"/>
      <c r="T519" s="213">
        <f>SUM(T520:T525)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4" t="s">
        <v>88</v>
      </c>
      <c r="AT519" s="215" t="s">
        <v>77</v>
      </c>
      <c r="AU519" s="215" t="s">
        <v>86</v>
      </c>
      <c r="AY519" s="214" t="s">
        <v>154</v>
      </c>
      <c r="BK519" s="216">
        <f>SUM(BK520:BK525)</f>
        <v>0</v>
      </c>
    </row>
    <row r="520" s="2" customFormat="1" ht="24.15" customHeight="1">
      <c r="A520" s="39"/>
      <c r="B520" s="40"/>
      <c r="C520" s="219" t="s">
        <v>875</v>
      </c>
      <c r="D520" s="219" t="s">
        <v>156</v>
      </c>
      <c r="E520" s="220" t="s">
        <v>876</v>
      </c>
      <c r="F520" s="221" t="s">
        <v>877</v>
      </c>
      <c r="G520" s="222" t="s">
        <v>159</v>
      </c>
      <c r="H520" s="223">
        <v>17.681999999999999</v>
      </c>
      <c r="I520" s="224"/>
      <c r="J520" s="225">
        <f>ROUND(I520*H520,2)</f>
        <v>0</v>
      </c>
      <c r="K520" s="221" t="s">
        <v>160</v>
      </c>
      <c r="L520" s="45"/>
      <c r="M520" s="226" t="s">
        <v>1</v>
      </c>
      <c r="N520" s="227" t="s">
        <v>43</v>
      </c>
      <c r="O520" s="92"/>
      <c r="P520" s="228">
        <f>O520*H520</f>
        <v>0</v>
      </c>
      <c r="Q520" s="228">
        <v>0.01396</v>
      </c>
      <c r="R520" s="228">
        <f>Q520*H520</f>
        <v>0.24684071999999999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239</v>
      </c>
      <c r="AT520" s="230" t="s">
        <v>156</v>
      </c>
      <c r="AU520" s="230" t="s">
        <v>88</v>
      </c>
      <c r="AY520" s="18" t="s">
        <v>154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86</v>
      </c>
      <c r="BK520" s="231">
        <f>ROUND(I520*H520,2)</f>
        <v>0</v>
      </c>
      <c r="BL520" s="18" t="s">
        <v>239</v>
      </c>
      <c r="BM520" s="230" t="s">
        <v>878</v>
      </c>
    </row>
    <row r="521" s="14" customFormat="1">
      <c r="A521" s="14"/>
      <c r="B521" s="243"/>
      <c r="C521" s="244"/>
      <c r="D521" s="234" t="s">
        <v>163</v>
      </c>
      <c r="E521" s="245" t="s">
        <v>1</v>
      </c>
      <c r="F521" s="246" t="s">
        <v>879</v>
      </c>
      <c r="G521" s="244"/>
      <c r="H521" s="247">
        <v>11.522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163</v>
      </c>
      <c r="AU521" s="253" t="s">
        <v>88</v>
      </c>
      <c r="AV521" s="14" t="s">
        <v>88</v>
      </c>
      <c r="AW521" s="14" t="s">
        <v>32</v>
      </c>
      <c r="AX521" s="14" t="s">
        <v>78</v>
      </c>
      <c r="AY521" s="253" t="s">
        <v>154</v>
      </c>
    </row>
    <row r="522" s="14" customFormat="1">
      <c r="A522" s="14"/>
      <c r="B522" s="243"/>
      <c r="C522" s="244"/>
      <c r="D522" s="234" t="s">
        <v>163</v>
      </c>
      <c r="E522" s="245" t="s">
        <v>1</v>
      </c>
      <c r="F522" s="246" t="s">
        <v>880</v>
      </c>
      <c r="G522" s="244"/>
      <c r="H522" s="247">
        <v>6.1600000000000001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163</v>
      </c>
      <c r="AU522" s="253" t="s">
        <v>88</v>
      </c>
      <c r="AV522" s="14" t="s">
        <v>88</v>
      </c>
      <c r="AW522" s="14" t="s">
        <v>32</v>
      </c>
      <c r="AX522" s="14" t="s">
        <v>78</v>
      </c>
      <c r="AY522" s="253" t="s">
        <v>154</v>
      </c>
    </row>
    <row r="523" s="15" customFormat="1">
      <c r="A523" s="15"/>
      <c r="B523" s="254"/>
      <c r="C523" s="255"/>
      <c r="D523" s="234" t="s">
        <v>163</v>
      </c>
      <c r="E523" s="256" t="s">
        <v>1</v>
      </c>
      <c r="F523" s="257" t="s">
        <v>166</v>
      </c>
      <c r="G523" s="255"/>
      <c r="H523" s="258">
        <v>17.682000000000002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4" t="s">
        <v>163</v>
      </c>
      <c r="AU523" s="264" t="s">
        <v>88</v>
      </c>
      <c r="AV523" s="15" t="s">
        <v>161</v>
      </c>
      <c r="AW523" s="15" t="s">
        <v>32</v>
      </c>
      <c r="AX523" s="15" t="s">
        <v>86</v>
      </c>
      <c r="AY523" s="264" t="s">
        <v>154</v>
      </c>
    </row>
    <row r="524" s="2" customFormat="1" ht="24.15" customHeight="1">
      <c r="A524" s="39"/>
      <c r="B524" s="40"/>
      <c r="C524" s="219" t="s">
        <v>881</v>
      </c>
      <c r="D524" s="219" t="s">
        <v>156</v>
      </c>
      <c r="E524" s="220" t="s">
        <v>882</v>
      </c>
      <c r="F524" s="221" t="s">
        <v>883</v>
      </c>
      <c r="G524" s="222" t="s">
        <v>159</v>
      </c>
      <c r="H524" s="223">
        <v>17.681999999999999</v>
      </c>
      <c r="I524" s="224"/>
      <c r="J524" s="225">
        <f>ROUND(I524*H524,2)</f>
        <v>0</v>
      </c>
      <c r="K524" s="221" t="s">
        <v>160</v>
      </c>
      <c r="L524" s="45"/>
      <c r="M524" s="226" t="s">
        <v>1</v>
      </c>
      <c r="N524" s="227" t="s">
        <v>43</v>
      </c>
      <c r="O524" s="92"/>
      <c r="P524" s="228">
        <f>O524*H524</f>
        <v>0</v>
      </c>
      <c r="Q524" s="228">
        <v>0.00018000000000000001</v>
      </c>
      <c r="R524" s="228">
        <f>Q524*H524</f>
        <v>0.0031827599999999998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239</v>
      </c>
      <c r="AT524" s="230" t="s">
        <v>156</v>
      </c>
      <c r="AU524" s="230" t="s">
        <v>88</v>
      </c>
      <c r="AY524" s="18" t="s">
        <v>154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86</v>
      </c>
      <c r="BK524" s="231">
        <f>ROUND(I524*H524,2)</f>
        <v>0</v>
      </c>
      <c r="BL524" s="18" t="s">
        <v>239</v>
      </c>
      <c r="BM524" s="230" t="s">
        <v>884</v>
      </c>
    </row>
    <row r="525" s="2" customFormat="1" ht="24.15" customHeight="1">
      <c r="A525" s="39"/>
      <c r="B525" s="40"/>
      <c r="C525" s="219" t="s">
        <v>885</v>
      </c>
      <c r="D525" s="219" t="s">
        <v>156</v>
      </c>
      <c r="E525" s="220" t="s">
        <v>886</v>
      </c>
      <c r="F525" s="221" t="s">
        <v>887</v>
      </c>
      <c r="G525" s="222" t="s">
        <v>212</v>
      </c>
      <c r="H525" s="223">
        <v>0.25</v>
      </c>
      <c r="I525" s="224"/>
      <c r="J525" s="225">
        <f>ROUND(I525*H525,2)</f>
        <v>0</v>
      </c>
      <c r="K525" s="221" t="s">
        <v>160</v>
      </c>
      <c r="L525" s="45"/>
      <c r="M525" s="226" t="s">
        <v>1</v>
      </c>
      <c r="N525" s="227" t="s">
        <v>43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239</v>
      </c>
      <c r="AT525" s="230" t="s">
        <v>156</v>
      </c>
      <c r="AU525" s="230" t="s">
        <v>88</v>
      </c>
      <c r="AY525" s="18" t="s">
        <v>154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86</v>
      </c>
      <c r="BK525" s="231">
        <f>ROUND(I525*H525,2)</f>
        <v>0</v>
      </c>
      <c r="BL525" s="18" t="s">
        <v>239</v>
      </c>
      <c r="BM525" s="230" t="s">
        <v>888</v>
      </c>
    </row>
    <row r="526" s="12" customFormat="1" ht="22.8" customHeight="1">
      <c r="A526" s="12"/>
      <c r="B526" s="203"/>
      <c r="C526" s="204"/>
      <c r="D526" s="205" t="s">
        <v>77</v>
      </c>
      <c r="E526" s="217" t="s">
        <v>889</v>
      </c>
      <c r="F526" s="217" t="s">
        <v>890</v>
      </c>
      <c r="G526" s="204"/>
      <c r="H526" s="204"/>
      <c r="I526" s="207"/>
      <c r="J526" s="218">
        <f>BK526</f>
        <v>0</v>
      </c>
      <c r="K526" s="204"/>
      <c r="L526" s="209"/>
      <c r="M526" s="210"/>
      <c r="N526" s="211"/>
      <c r="O526" s="211"/>
      <c r="P526" s="212">
        <f>SUM(P527:P544)</f>
        <v>0</v>
      </c>
      <c r="Q526" s="211"/>
      <c r="R526" s="212">
        <f>SUM(R527:R544)</f>
        <v>0.48139435999999997</v>
      </c>
      <c r="S526" s="211"/>
      <c r="T526" s="213">
        <f>SUM(T527:T544)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14" t="s">
        <v>88</v>
      </c>
      <c r="AT526" s="215" t="s">
        <v>77</v>
      </c>
      <c r="AU526" s="215" t="s">
        <v>86</v>
      </c>
      <c r="AY526" s="214" t="s">
        <v>154</v>
      </c>
      <c r="BK526" s="216">
        <f>SUM(BK527:BK544)</f>
        <v>0</v>
      </c>
    </row>
    <row r="527" s="2" customFormat="1" ht="24.15" customHeight="1">
      <c r="A527" s="39"/>
      <c r="B527" s="40"/>
      <c r="C527" s="219" t="s">
        <v>891</v>
      </c>
      <c r="D527" s="219" t="s">
        <v>156</v>
      </c>
      <c r="E527" s="220" t="s">
        <v>892</v>
      </c>
      <c r="F527" s="221" t="s">
        <v>893</v>
      </c>
      <c r="G527" s="222" t="s">
        <v>159</v>
      </c>
      <c r="H527" s="223">
        <v>7.0519999999999996</v>
      </c>
      <c r="I527" s="224"/>
      <c r="J527" s="225">
        <f>ROUND(I527*H527,2)</f>
        <v>0</v>
      </c>
      <c r="K527" s="221" t="s">
        <v>160</v>
      </c>
      <c r="L527" s="45"/>
      <c r="M527" s="226" t="s">
        <v>1</v>
      </c>
      <c r="N527" s="227" t="s">
        <v>43</v>
      </c>
      <c r="O527" s="92"/>
      <c r="P527" s="228">
        <f>O527*H527</f>
        <v>0</v>
      </c>
      <c r="Q527" s="228">
        <v>0.04428</v>
      </c>
      <c r="R527" s="228">
        <f>Q527*H527</f>
        <v>0.31226255999999997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239</v>
      </c>
      <c r="AT527" s="230" t="s">
        <v>156</v>
      </c>
      <c r="AU527" s="230" t="s">
        <v>88</v>
      </c>
      <c r="AY527" s="18" t="s">
        <v>154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86</v>
      </c>
      <c r="BK527" s="231">
        <f>ROUND(I527*H527,2)</f>
        <v>0</v>
      </c>
      <c r="BL527" s="18" t="s">
        <v>239</v>
      </c>
      <c r="BM527" s="230" t="s">
        <v>894</v>
      </c>
    </row>
    <row r="528" s="13" customFormat="1">
      <c r="A528" s="13"/>
      <c r="B528" s="232"/>
      <c r="C528" s="233"/>
      <c r="D528" s="234" t="s">
        <v>163</v>
      </c>
      <c r="E528" s="235" t="s">
        <v>1</v>
      </c>
      <c r="F528" s="236" t="s">
        <v>281</v>
      </c>
      <c r="G528" s="233"/>
      <c r="H528" s="235" t="s">
        <v>1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163</v>
      </c>
      <c r="AU528" s="242" t="s">
        <v>88</v>
      </c>
      <c r="AV528" s="13" t="s">
        <v>86</v>
      </c>
      <c r="AW528" s="13" t="s">
        <v>32</v>
      </c>
      <c r="AX528" s="13" t="s">
        <v>78</v>
      </c>
      <c r="AY528" s="242" t="s">
        <v>154</v>
      </c>
    </row>
    <row r="529" s="14" customFormat="1">
      <c r="A529" s="14"/>
      <c r="B529" s="243"/>
      <c r="C529" s="244"/>
      <c r="D529" s="234" t="s">
        <v>163</v>
      </c>
      <c r="E529" s="245" t="s">
        <v>1</v>
      </c>
      <c r="F529" s="246" t="s">
        <v>895</v>
      </c>
      <c r="G529" s="244"/>
      <c r="H529" s="247">
        <v>8.8249999999999993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163</v>
      </c>
      <c r="AU529" s="253" t="s">
        <v>88</v>
      </c>
      <c r="AV529" s="14" t="s">
        <v>88</v>
      </c>
      <c r="AW529" s="14" t="s">
        <v>32</v>
      </c>
      <c r="AX529" s="14" t="s">
        <v>78</v>
      </c>
      <c r="AY529" s="253" t="s">
        <v>154</v>
      </c>
    </row>
    <row r="530" s="14" customFormat="1">
      <c r="A530" s="14"/>
      <c r="B530" s="243"/>
      <c r="C530" s="244"/>
      <c r="D530" s="234" t="s">
        <v>163</v>
      </c>
      <c r="E530" s="245" t="s">
        <v>1</v>
      </c>
      <c r="F530" s="246" t="s">
        <v>896</v>
      </c>
      <c r="G530" s="244"/>
      <c r="H530" s="247">
        <v>-1.7729999999999999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163</v>
      </c>
      <c r="AU530" s="253" t="s">
        <v>88</v>
      </c>
      <c r="AV530" s="14" t="s">
        <v>88</v>
      </c>
      <c r="AW530" s="14" t="s">
        <v>32</v>
      </c>
      <c r="AX530" s="14" t="s">
        <v>78</v>
      </c>
      <c r="AY530" s="253" t="s">
        <v>154</v>
      </c>
    </row>
    <row r="531" s="15" customFormat="1">
      <c r="A531" s="15"/>
      <c r="B531" s="254"/>
      <c r="C531" s="255"/>
      <c r="D531" s="234" t="s">
        <v>163</v>
      </c>
      <c r="E531" s="256" t="s">
        <v>1</v>
      </c>
      <c r="F531" s="257" t="s">
        <v>166</v>
      </c>
      <c r="G531" s="255"/>
      <c r="H531" s="258">
        <v>7.0519999999999996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4" t="s">
        <v>163</v>
      </c>
      <c r="AU531" s="264" t="s">
        <v>88</v>
      </c>
      <c r="AV531" s="15" t="s">
        <v>161</v>
      </c>
      <c r="AW531" s="15" t="s">
        <v>32</v>
      </c>
      <c r="AX531" s="15" t="s">
        <v>86</v>
      </c>
      <c r="AY531" s="264" t="s">
        <v>154</v>
      </c>
    </row>
    <row r="532" s="2" customFormat="1" ht="21.75" customHeight="1">
      <c r="A532" s="39"/>
      <c r="B532" s="40"/>
      <c r="C532" s="219" t="s">
        <v>897</v>
      </c>
      <c r="D532" s="219" t="s">
        <v>156</v>
      </c>
      <c r="E532" s="220" t="s">
        <v>898</v>
      </c>
      <c r="F532" s="221" t="s">
        <v>899</v>
      </c>
      <c r="G532" s="222" t="s">
        <v>159</v>
      </c>
      <c r="H532" s="223">
        <v>14.103999999999999</v>
      </c>
      <c r="I532" s="224"/>
      <c r="J532" s="225">
        <f>ROUND(I532*H532,2)</f>
        <v>0</v>
      </c>
      <c r="K532" s="221" t="s">
        <v>160</v>
      </c>
      <c r="L532" s="45"/>
      <c r="M532" s="226" t="s">
        <v>1</v>
      </c>
      <c r="N532" s="227" t="s">
        <v>43</v>
      </c>
      <c r="O532" s="92"/>
      <c r="P532" s="228">
        <f>O532*H532</f>
        <v>0</v>
      </c>
      <c r="Q532" s="228">
        <v>0.00020000000000000001</v>
      </c>
      <c r="R532" s="228">
        <f>Q532*H532</f>
        <v>0.0028208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239</v>
      </c>
      <c r="AT532" s="230" t="s">
        <v>156</v>
      </c>
      <c r="AU532" s="230" t="s">
        <v>88</v>
      </c>
      <c r="AY532" s="18" t="s">
        <v>154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86</v>
      </c>
      <c r="BK532" s="231">
        <f>ROUND(I532*H532,2)</f>
        <v>0</v>
      </c>
      <c r="BL532" s="18" t="s">
        <v>239</v>
      </c>
      <c r="BM532" s="230" t="s">
        <v>900</v>
      </c>
    </row>
    <row r="533" s="14" customFormat="1">
      <c r="A533" s="14"/>
      <c r="B533" s="243"/>
      <c r="C533" s="244"/>
      <c r="D533" s="234" t="s">
        <v>163</v>
      </c>
      <c r="E533" s="245" t="s">
        <v>1</v>
      </c>
      <c r="F533" s="246" t="s">
        <v>901</v>
      </c>
      <c r="G533" s="244"/>
      <c r="H533" s="247">
        <v>14.103999999999999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163</v>
      </c>
      <c r="AU533" s="253" t="s">
        <v>88</v>
      </c>
      <c r="AV533" s="14" t="s">
        <v>88</v>
      </c>
      <c r="AW533" s="14" t="s">
        <v>32</v>
      </c>
      <c r="AX533" s="14" t="s">
        <v>78</v>
      </c>
      <c r="AY533" s="253" t="s">
        <v>154</v>
      </c>
    </row>
    <row r="534" s="15" customFormat="1">
      <c r="A534" s="15"/>
      <c r="B534" s="254"/>
      <c r="C534" s="255"/>
      <c r="D534" s="234" t="s">
        <v>163</v>
      </c>
      <c r="E534" s="256" t="s">
        <v>1</v>
      </c>
      <c r="F534" s="257" t="s">
        <v>166</v>
      </c>
      <c r="G534" s="255"/>
      <c r="H534" s="258">
        <v>14.103999999999999</v>
      </c>
      <c r="I534" s="259"/>
      <c r="J534" s="255"/>
      <c r="K534" s="255"/>
      <c r="L534" s="260"/>
      <c r="M534" s="261"/>
      <c r="N534" s="262"/>
      <c r="O534" s="262"/>
      <c r="P534" s="262"/>
      <c r="Q534" s="262"/>
      <c r="R534" s="262"/>
      <c r="S534" s="262"/>
      <c r="T534" s="263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4" t="s">
        <v>163</v>
      </c>
      <c r="AU534" s="264" t="s">
        <v>88</v>
      </c>
      <c r="AV534" s="15" t="s">
        <v>161</v>
      </c>
      <c r="AW534" s="15" t="s">
        <v>32</v>
      </c>
      <c r="AX534" s="15" t="s">
        <v>86</v>
      </c>
      <c r="AY534" s="264" t="s">
        <v>154</v>
      </c>
    </row>
    <row r="535" s="2" customFormat="1" ht="24.15" customHeight="1">
      <c r="A535" s="39"/>
      <c r="B535" s="40"/>
      <c r="C535" s="219" t="s">
        <v>902</v>
      </c>
      <c r="D535" s="219" t="s">
        <v>156</v>
      </c>
      <c r="E535" s="220" t="s">
        <v>903</v>
      </c>
      <c r="F535" s="221" t="s">
        <v>904</v>
      </c>
      <c r="G535" s="222" t="s">
        <v>159</v>
      </c>
      <c r="H535" s="223">
        <v>9.4000000000000004</v>
      </c>
      <c r="I535" s="224"/>
      <c r="J535" s="225">
        <f>ROUND(I535*H535,2)</f>
        <v>0</v>
      </c>
      <c r="K535" s="221" t="s">
        <v>160</v>
      </c>
      <c r="L535" s="45"/>
      <c r="M535" s="226" t="s">
        <v>1</v>
      </c>
      <c r="N535" s="227" t="s">
        <v>43</v>
      </c>
      <c r="O535" s="92"/>
      <c r="P535" s="228">
        <f>O535*H535</f>
        <v>0</v>
      </c>
      <c r="Q535" s="228">
        <v>0.012590000000000001</v>
      </c>
      <c r="R535" s="228">
        <f>Q535*H535</f>
        <v>0.11834600000000001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239</v>
      </c>
      <c r="AT535" s="230" t="s">
        <v>156</v>
      </c>
      <c r="AU535" s="230" t="s">
        <v>88</v>
      </c>
      <c r="AY535" s="18" t="s">
        <v>154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86</v>
      </c>
      <c r="BK535" s="231">
        <f>ROUND(I535*H535,2)</f>
        <v>0</v>
      </c>
      <c r="BL535" s="18" t="s">
        <v>239</v>
      </c>
      <c r="BM535" s="230" t="s">
        <v>905</v>
      </c>
    </row>
    <row r="536" s="14" customFormat="1">
      <c r="A536" s="14"/>
      <c r="B536" s="243"/>
      <c r="C536" s="244"/>
      <c r="D536" s="234" t="s">
        <v>163</v>
      </c>
      <c r="E536" s="245" t="s">
        <v>1</v>
      </c>
      <c r="F536" s="246" t="s">
        <v>906</v>
      </c>
      <c r="G536" s="244"/>
      <c r="H536" s="247">
        <v>9.4000000000000004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163</v>
      </c>
      <c r="AU536" s="253" t="s">
        <v>88</v>
      </c>
      <c r="AV536" s="14" t="s">
        <v>88</v>
      </c>
      <c r="AW536" s="14" t="s">
        <v>32</v>
      </c>
      <c r="AX536" s="14" t="s">
        <v>78</v>
      </c>
      <c r="AY536" s="253" t="s">
        <v>154</v>
      </c>
    </row>
    <row r="537" s="15" customFormat="1">
      <c r="A537" s="15"/>
      <c r="B537" s="254"/>
      <c r="C537" s="255"/>
      <c r="D537" s="234" t="s">
        <v>163</v>
      </c>
      <c r="E537" s="256" t="s">
        <v>1</v>
      </c>
      <c r="F537" s="257" t="s">
        <v>166</v>
      </c>
      <c r="G537" s="255"/>
      <c r="H537" s="258">
        <v>9.4000000000000004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4" t="s">
        <v>163</v>
      </c>
      <c r="AU537" s="264" t="s">
        <v>88</v>
      </c>
      <c r="AV537" s="15" t="s">
        <v>161</v>
      </c>
      <c r="AW537" s="15" t="s">
        <v>32</v>
      </c>
      <c r="AX537" s="15" t="s">
        <v>86</v>
      </c>
      <c r="AY537" s="264" t="s">
        <v>154</v>
      </c>
    </row>
    <row r="538" s="2" customFormat="1" ht="16.5" customHeight="1">
      <c r="A538" s="39"/>
      <c r="B538" s="40"/>
      <c r="C538" s="219" t="s">
        <v>907</v>
      </c>
      <c r="D538" s="219" t="s">
        <v>156</v>
      </c>
      <c r="E538" s="220" t="s">
        <v>908</v>
      </c>
      <c r="F538" s="221" t="s">
        <v>909</v>
      </c>
      <c r="G538" s="222" t="s">
        <v>159</v>
      </c>
      <c r="H538" s="223">
        <v>9.4000000000000004</v>
      </c>
      <c r="I538" s="224"/>
      <c r="J538" s="225">
        <f>ROUND(I538*H538,2)</f>
        <v>0</v>
      </c>
      <c r="K538" s="221" t="s">
        <v>160</v>
      </c>
      <c r="L538" s="45"/>
      <c r="M538" s="226" t="s">
        <v>1</v>
      </c>
      <c r="N538" s="227" t="s">
        <v>43</v>
      </c>
      <c r="O538" s="92"/>
      <c r="P538" s="228">
        <f>O538*H538</f>
        <v>0</v>
      </c>
      <c r="Q538" s="228">
        <v>0.00010000000000000001</v>
      </c>
      <c r="R538" s="228">
        <f>Q538*H538</f>
        <v>0.00094000000000000008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239</v>
      </c>
      <c r="AT538" s="230" t="s">
        <v>156</v>
      </c>
      <c r="AU538" s="230" t="s">
        <v>88</v>
      </c>
      <c r="AY538" s="18" t="s">
        <v>154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86</v>
      </c>
      <c r="BK538" s="231">
        <f>ROUND(I538*H538,2)</f>
        <v>0</v>
      </c>
      <c r="BL538" s="18" t="s">
        <v>239</v>
      </c>
      <c r="BM538" s="230" t="s">
        <v>910</v>
      </c>
    </row>
    <row r="539" s="2" customFormat="1" ht="21.75" customHeight="1">
      <c r="A539" s="39"/>
      <c r="B539" s="40"/>
      <c r="C539" s="219" t="s">
        <v>911</v>
      </c>
      <c r="D539" s="219" t="s">
        <v>156</v>
      </c>
      <c r="E539" s="220" t="s">
        <v>912</v>
      </c>
      <c r="F539" s="221" t="s">
        <v>913</v>
      </c>
      <c r="G539" s="222" t="s">
        <v>159</v>
      </c>
      <c r="H539" s="223">
        <v>1.3999999999999999</v>
      </c>
      <c r="I539" s="224"/>
      <c r="J539" s="225">
        <f>ROUND(I539*H539,2)</f>
        <v>0</v>
      </c>
      <c r="K539" s="221" t="s">
        <v>160</v>
      </c>
      <c r="L539" s="45"/>
      <c r="M539" s="226" t="s">
        <v>1</v>
      </c>
      <c r="N539" s="227" t="s">
        <v>43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239</v>
      </c>
      <c r="AT539" s="230" t="s">
        <v>156</v>
      </c>
      <c r="AU539" s="230" t="s">
        <v>88</v>
      </c>
      <c r="AY539" s="18" t="s">
        <v>154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86</v>
      </c>
      <c r="BK539" s="231">
        <f>ROUND(I539*H539,2)</f>
        <v>0</v>
      </c>
      <c r="BL539" s="18" t="s">
        <v>239</v>
      </c>
      <c r="BM539" s="230" t="s">
        <v>914</v>
      </c>
    </row>
    <row r="540" s="2" customFormat="1" ht="24.15" customHeight="1">
      <c r="A540" s="39"/>
      <c r="B540" s="40"/>
      <c r="C540" s="219" t="s">
        <v>915</v>
      </c>
      <c r="D540" s="219" t="s">
        <v>156</v>
      </c>
      <c r="E540" s="220" t="s">
        <v>916</v>
      </c>
      <c r="F540" s="221" t="s">
        <v>917</v>
      </c>
      <c r="G540" s="222" t="s">
        <v>159</v>
      </c>
      <c r="H540" s="223">
        <v>2.75</v>
      </c>
      <c r="I540" s="224"/>
      <c r="J540" s="225">
        <f>ROUND(I540*H540,2)</f>
        <v>0</v>
      </c>
      <c r="K540" s="221" t="s">
        <v>160</v>
      </c>
      <c r="L540" s="45"/>
      <c r="M540" s="226" t="s">
        <v>1</v>
      </c>
      <c r="N540" s="227" t="s">
        <v>43</v>
      </c>
      <c r="O540" s="92"/>
      <c r="P540" s="228">
        <f>O540*H540</f>
        <v>0</v>
      </c>
      <c r="Q540" s="228">
        <v>0.017100000000000001</v>
      </c>
      <c r="R540" s="228">
        <f>Q540*H540</f>
        <v>0.047025000000000004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239</v>
      </c>
      <c r="AT540" s="230" t="s">
        <v>156</v>
      </c>
      <c r="AU540" s="230" t="s">
        <v>88</v>
      </c>
      <c r="AY540" s="18" t="s">
        <v>154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86</v>
      </c>
      <c r="BK540" s="231">
        <f>ROUND(I540*H540,2)</f>
        <v>0</v>
      </c>
      <c r="BL540" s="18" t="s">
        <v>239</v>
      </c>
      <c r="BM540" s="230" t="s">
        <v>918</v>
      </c>
    </row>
    <row r="541" s="13" customFormat="1">
      <c r="A541" s="13"/>
      <c r="B541" s="232"/>
      <c r="C541" s="233"/>
      <c r="D541" s="234" t="s">
        <v>163</v>
      </c>
      <c r="E541" s="235" t="s">
        <v>1</v>
      </c>
      <c r="F541" s="236" t="s">
        <v>919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163</v>
      </c>
      <c r="AU541" s="242" t="s">
        <v>88</v>
      </c>
      <c r="AV541" s="13" t="s">
        <v>86</v>
      </c>
      <c r="AW541" s="13" t="s">
        <v>32</v>
      </c>
      <c r="AX541" s="13" t="s">
        <v>78</v>
      </c>
      <c r="AY541" s="242" t="s">
        <v>154</v>
      </c>
    </row>
    <row r="542" s="14" customFormat="1">
      <c r="A542" s="14"/>
      <c r="B542" s="243"/>
      <c r="C542" s="244"/>
      <c r="D542" s="234" t="s">
        <v>163</v>
      </c>
      <c r="E542" s="245" t="s">
        <v>1</v>
      </c>
      <c r="F542" s="246" t="s">
        <v>920</v>
      </c>
      <c r="G542" s="244"/>
      <c r="H542" s="247">
        <v>2.75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163</v>
      </c>
      <c r="AU542" s="253" t="s">
        <v>88</v>
      </c>
      <c r="AV542" s="14" t="s">
        <v>88</v>
      </c>
      <c r="AW542" s="14" t="s">
        <v>32</v>
      </c>
      <c r="AX542" s="14" t="s">
        <v>78</v>
      </c>
      <c r="AY542" s="253" t="s">
        <v>154</v>
      </c>
    </row>
    <row r="543" s="15" customFormat="1">
      <c r="A543" s="15"/>
      <c r="B543" s="254"/>
      <c r="C543" s="255"/>
      <c r="D543" s="234" t="s">
        <v>163</v>
      </c>
      <c r="E543" s="256" t="s">
        <v>1</v>
      </c>
      <c r="F543" s="257" t="s">
        <v>166</v>
      </c>
      <c r="G543" s="255"/>
      <c r="H543" s="258">
        <v>2.75</v>
      </c>
      <c r="I543" s="259"/>
      <c r="J543" s="255"/>
      <c r="K543" s="255"/>
      <c r="L543" s="260"/>
      <c r="M543" s="261"/>
      <c r="N543" s="262"/>
      <c r="O543" s="262"/>
      <c r="P543" s="262"/>
      <c r="Q543" s="262"/>
      <c r="R543" s="262"/>
      <c r="S543" s="262"/>
      <c r="T543" s="26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4" t="s">
        <v>163</v>
      </c>
      <c r="AU543" s="264" t="s">
        <v>88</v>
      </c>
      <c r="AV543" s="15" t="s">
        <v>161</v>
      </c>
      <c r="AW543" s="15" t="s">
        <v>32</v>
      </c>
      <c r="AX543" s="15" t="s">
        <v>86</v>
      </c>
      <c r="AY543" s="264" t="s">
        <v>154</v>
      </c>
    </row>
    <row r="544" s="2" customFormat="1" ht="24.15" customHeight="1">
      <c r="A544" s="39"/>
      <c r="B544" s="40"/>
      <c r="C544" s="219" t="s">
        <v>921</v>
      </c>
      <c r="D544" s="219" t="s">
        <v>156</v>
      </c>
      <c r="E544" s="220" t="s">
        <v>922</v>
      </c>
      <c r="F544" s="221" t="s">
        <v>923</v>
      </c>
      <c r="G544" s="222" t="s">
        <v>212</v>
      </c>
      <c r="H544" s="223">
        <v>0.48099999999999998</v>
      </c>
      <c r="I544" s="224"/>
      <c r="J544" s="225">
        <f>ROUND(I544*H544,2)</f>
        <v>0</v>
      </c>
      <c r="K544" s="221" t="s">
        <v>160</v>
      </c>
      <c r="L544" s="45"/>
      <c r="M544" s="226" t="s">
        <v>1</v>
      </c>
      <c r="N544" s="227" t="s">
        <v>43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239</v>
      </c>
      <c r="AT544" s="230" t="s">
        <v>156</v>
      </c>
      <c r="AU544" s="230" t="s">
        <v>88</v>
      </c>
      <c r="AY544" s="18" t="s">
        <v>154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86</v>
      </c>
      <c r="BK544" s="231">
        <f>ROUND(I544*H544,2)</f>
        <v>0</v>
      </c>
      <c r="BL544" s="18" t="s">
        <v>239</v>
      </c>
      <c r="BM544" s="230" t="s">
        <v>924</v>
      </c>
    </row>
    <row r="545" s="12" customFormat="1" ht="22.8" customHeight="1">
      <c r="A545" s="12"/>
      <c r="B545" s="203"/>
      <c r="C545" s="204"/>
      <c r="D545" s="205" t="s">
        <v>77</v>
      </c>
      <c r="E545" s="217" t="s">
        <v>925</v>
      </c>
      <c r="F545" s="217" t="s">
        <v>926</v>
      </c>
      <c r="G545" s="204"/>
      <c r="H545" s="204"/>
      <c r="I545" s="207"/>
      <c r="J545" s="218">
        <f>BK545</f>
        <v>0</v>
      </c>
      <c r="K545" s="204"/>
      <c r="L545" s="209"/>
      <c r="M545" s="210"/>
      <c r="N545" s="211"/>
      <c r="O545" s="211"/>
      <c r="P545" s="212">
        <f>SUM(P546:P571)</f>
        <v>0</v>
      </c>
      <c r="Q545" s="211"/>
      <c r="R545" s="212">
        <f>SUM(R546:R571)</f>
        <v>0.35863650000000002</v>
      </c>
      <c r="S545" s="211"/>
      <c r="T545" s="213">
        <f>SUM(T546:T571)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14" t="s">
        <v>88</v>
      </c>
      <c r="AT545" s="215" t="s">
        <v>77</v>
      </c>
      <c r="AU545" s="215" t="s">
        <v>86</v>
      </c>
      <c r="AY545" s="214" t="s">
        <v>154</v>
      </c>
      <c r="BK545" s="216">
        <f>SUM(BK546:BK571)</f>
        <v>0</v>
      </c>
    </row>
    <row r="546" s="2" customFormat="1" ht="33" customHeight="1">
      <c r="A546" s="39"/>
      <c r="B546" s="40"/>
      <c r="C546" s="219" t="s">
        <v>927</v>
      </c>
      <c r="D546" s="219" t="s">
        <v>156</v>
      </c>
      <c r="E546" s="220" t="s">
        <v>928</v>
      </c>
      <c r="F546" s="221" t="s">
        <v>929</v>
      </c>
      <c r="G546" s="222" t="s">
        <v>377</v>
      </c>
      <c r="H546" s="223">
        <v>32.920000000000002</v>
      </c>
      <c r="I546" s="224"/>
      <c r="J546" s="225">
        <f>ROUND(I546*H546,2)</f>
        <v>0</v>
      </c>
      <c r="K546" s="221" t="s">
        <v>160</v>
      </c>
      <c r="L546" s="45"/>
      <c r="M546" s="226" t="s">
        <v>1</v>
      </c>
      <c r="N546" s="227" t="s">
        <v>43</v>
      </c>
      <c r="O546" s="92"/>
      <c r="P546" s="228">
        <f>O546*H546</f>
        <v>0</v>
      </c>
      <c r="Q546" s="228">
        <v>0.0035100000000000001</v>
      </c>
      <c r="R546" s="228">
        <f>Q546*H546</f>
        <v>0.11554920000000001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239</v>
      </c>
      <c r="AT546" s="230" t="s">
        <v>156</v>
      </c>
      <c r="AU546" s="230" t="s">
        <v>88</v>
      </c>
      <c r="AY546" s="18" t="s">
        <v>154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86</v>
      </c>
      <c r="BK546" s="231">
        <f>ROUND(I546*H546,2)</f>
        <v>0</v>
      </c>
      <c r="BL546" s="18" t="s">
        <v>239</v>
      </c>
      <c r="BM546" s="230" t="s">
        <v>930</v>
      </c>
    </row>
    <row r="547" s="14" customFormat="1">
      <c r="A547" s="14"/>
      <c r="B547" s="243"/>
      <c r="C547" s="244"/>
      <c r="D547" s="234" t="s">
        <v>163</v>
      </c>
      <c r="E547" s="245" t="s">
        <v>1</v>
      </c>
      <c r="F547" s="246" t="s">
        <v>931</v>
      </c>
      <c r="G547" s="244"/>
      <c r="H547" s="247">
        <v>32.920000000000002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163</v>
      </c>
      <c r="AU547" s="253" t="s">
        <v>88</v>
      </c>
      <c r="AV547" s="14" t="s">
        <v>88</v>
      </c>
      <c r="AW547" s="14" t="s">
        <v>32</v>
      </c>
      <c r="AX547" s="14" t="s">
        <v>78</v>
      </c>
      <c r="AY547" s="253" t="s">
        <v>154</v>
      </c>
    </row>
    <row r="548" s="15" customFormat="1">
      <c r="A548" s="15"/>
      <c r="B548" s="254"/>
      <c r="C548" s="255"/>
      <c r="D548" s="234" t="s">
        <v>163</v>
      </c>
      <c r="E548" s="256" t="s">
        <v>1</v>
      </c>
      <c r="F548" s="257" t="s">
        <v>166</v>
      </c>
      <c r="G548" s="255"/>
      <c r="H548" s="258">
        <v>32.920000000000002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4" t="s">
        <v>163</v>
      </c>
      <c r="AU548" s="264" t="s">
        <v>88</v>
      </c>
      <c r="AV548" s="15" t="s">
        <v>161</v>
      </c>
      <c r="AW548" s="15" t="s">
        <v>32</v>
      </c>
      <c r="AX548" s="15" t="s">
        <v>86</v>
      </c>
      <c r="AY548" s="264" t="s">
        <v>154</v>
      </c>
    </row>
    <row r="549" s="2" customFormat="1" ht="33" customHeight="1">
      <c r="A549" s="39"/>
      <c r="B549" s="40"/>
      <c r="C549" s="219" t="s">
        <v>932</v>
      </c>
      <c r="D549" s="219" t="s">
        <v>156</v>
      </c>
      <c r="E549" s="220" t="s">
        <v>933</v>
      </c>
      <c r="F549" s="221" t="s">
        <v>934</v>
      </c>
      <c r="G549" s="222" t="s">
        <v>377</v>
      </c>
      <c r="H549" s="223">
        <v>15.4</v>
      </c>
      <c r="I549" s="224"/>
      <c r="J549" s="225">
        <f>ROUND(I549*H549,2)</f>
        <v>0</v>
      </c>
      <c r="K549" s="221" t="s">
        <v>160</v>
      </c>
      <c r="L549" s="45"/>
      <c r="M549" s="226" t="s">
        <v>1</v>
      </c>
      <c r="N549" s="227" t="s">
        <v>43</v>
      </c>
      <c r="O549" s="92"/>
      <c r="P549" s="228">
        <f>O549*H549</f>
        <v>0</v>
      </c>
      <c r="Q549" s="228">
        <v>0.0042500000000000003</v>
      </c>
      <c r="R549" s="228">
        <f>Q549*H549</f>
        <v>0.065450000000000008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239</v>
      </c>
      <c r="AT549" s="230" t="s">
        <v>156</v>
      </c>
      <c r="AU549" s="230" t="s">
        <v>88</v>
      </c>
      <c r="AY549" s="18" t="s">
        <v>154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86</v>
      </c>
      <c r="BK549" s="231">
        <f>ROUND(I549*H549,2)</f>
        <v>0</v>
      </c>
      <c r="BL549" s="18" t="s">
        <v>239</v>
      </c>
      <c r="BM549" s="230" t="s">
        <v>935</v>
      </c>
    </row>
    <row r="550" s="14" customFormat="1">
      <c r="A550" s="14"/>
      <c r="B550" s="243"/>
      <c r="C550" s="244"/>
      <c r="D550" s="234" t="s">
        <v>163</v>
      </c>
      <c r="E550" s="245" t="s">
        <v>1</v>
      </c>
      <c r="F550" s="246" t="s">
        <v>936</v>
      </c>
      <c r="G550" s="244"/>
      <c r="H550" s="247">
        <v>15.4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163</v>
      </c>
      <c r="AU550" s="253" t="s">
        <v>88</v>
      </c>
      <c r="AV550" s="14" t="s">
        <v>88</v>
      </c>
      <c r="AW550" s="14" t="s">
        <v>32</v>
      </c>
      <c r="AX550" s="14" t="s">
        <v>78</v>
      </c>
      <c r="AY550" s="253" t="s">
        <v>154</v>
      </c>
    </row>
    <row r="551" s="15" customFormat="1">
      <c r="A551" s="15"/>
      <c r="B551" s="254"/>
      <c r="C551" s="255"/>
      <c r="D551" s="234" t="s">
        <v>163</v>
      </c>
      <c r="E551" s="256" t="s">
        <v>1</v>
      </c>
      <c r="F551" s="257" t="s">
        <v>166</v>
      </c>
      <c r="G551" s="255"/>
      <c r="H551" s="258">
        <v>15.4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4" t="s">
        <v>163</v>
      </c>
      <c r="AU551" s="264" t="s">
        <v>88</v>
      </c>
      <c r="AV551" s="15" t="s">
        <v>161</v>
      </c>
      <c r="AW551" s="15" t="s">
        <v>32</v>
      </c>
      <c r="AX551" s="15" t="s">
        <v>86</v>
      </c>
      <c r="AY551" s="264" t="s">
        <v>154</v>
      </c>
    </row>
    <row r="552" s="2" customFormat="1" ht="24.15" customHeight="1">
      <c r="A552" s="39"/>
      <c r="B552" s="40"/>
      <c r="C552" s="219" t="s">
        <v>937</v>
      </c>
      <c r="D552" s="219" t="s">
        <v>156</v>
      </c>
      <c r="E552" s="220" t="s">
        <v>938</v>
      </c>
      <c r="F552" s="221" t="s">
        <v>939</v>
      </c>
      <c r="G552" s="222" t="s">
        <v>377</v>
      </c>
      <c r="H552" s="223">
        <v>30.399999999999999</v>
      </c>
      <c r="I552" s="224"/>
      <c r="J552" s="225">
        <f>ROUND(I552*H552,2)</f>
        <v>0</v>
      </c>
      <c r="K552" s="221" t="s">
        <v>160</v>
      </c>
      <c r="L552" s="45"/>
      <c r="M552" s="226" t="s">
        <v>1</v>
      </c>
      <c r="N552" s="227" t="s">
        <v>43</v>
      </c>
      <c r="O552" s="92"/>
      <c r="P552" s="228">
        <f>O552*H552</f>
        <v>0</v>
      </c>
      <c r="Q552" s="228">
        <v>0.0035799999999999998</v>
      </c>
      <c r="R552" s="228">
        <f>Q552*H552</f>
        <v>0.10883199999999998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239</v>
      </c>
      <c r="AT552" s="230" t="s">
        <v>156</v>
      </c>
      <c r="AU552" s="230" t="s">
        <v>88</v>
      </c>
      <c r="AY552" s="18" t="s">
        <v>154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86</v>
      </c>
      <c r="BK552" s="231">
        <f>ROUND(I552*H552,2)</f>
        <v>0</v>
      </c>
      <c r="BL552" s="18" t="s">
        <v>239</v>
      </c>
      <c r="BM552" s="230" t="s">
        <v>940</v>
      </c>
    </row>
    <row r="553" s="14" customFormat="1">
      <c r="A553" s="14"/>
      <c r="B553" s="243"/>
      <c r="C553" s="244"/>
      <c r="D553" s="234" t="s">
        <v>163</v>
      </c>
      <c r="E553" s="245" t="s">
        <v>1</v>
      </c>
      <c r="F553" s="246" t="s">
        <v>941</v>
      </c>
      <c r="G553" s="244"/>
      <c r="H553" s="247">
        <v>2.3999999999999999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163</v>
      </c>
      <c r="AU553" s="253" t="s">
        <v>88</v>
      </c>
      <c r="AV553" s="14" t="s">
        <v>88</v>
      </c>
      <c r="AW553" s="14" t="s">
        <v>32</v>
      </c>
      <c r="AX553" s="14" t="s">
        <v>78</v>
      </c>
      <c r="AY553" s="253" t="s">
        <v>154</v>
      </c>
    </row>
    <row r="554" s="14" customFormat="1">
      <c r="A554" s="14"/>
      <c r="B554" s="243"/>
      <c r="C554" s="244"/>
      <c r="D554" s="234" t="s">
        <v>163</v>
      </c>
      <c r="E554" s="245" t="s">
        <v>1</v>
      </c>
      <c r="F554" s="246" t="s">
        <v>942</v>
      </c>
      <c r="G554" s="244"/>
      <c r="H554" s="247">
        <v>3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163</v>
      </c>
      <c r="AU554" s="253" t="s">
        <v>88</v>
      </c>
      <c r="AV554" s="14" t="s">
        <v>88</v>
      </c>
      <c r="AW554" s="14" t="s">
        <v>32</v>
      </c>
      <c r="AX554" s="14" t="s">
        <v>78</v>
      </c>
      <c r="AY554" s="253" t="s">
        <v>154</v>
      </c>
    </row>
    <row r="555" s="14" customFormat="1">
      <c r="A555" s="14"/>
      <c r="B555" s="243"/>
      <c r="C555" s="244"/>
      <c r="D555" s="234" t="s">
        <v>163</v>
      </c>
      <c r="E555" s="245" t="s">
        <v>1</v>
      </c>
      <c r="F555" s="246" t="s">
        <v>943</v>
      </c>
      <c r="G555" s="244"/>
      <c r="H555" s="247">
        <v>4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163</v>
      </c>
      <c r="AU555" s="253" t="s">
        <v>88</v>
      </c>
      <c r="AV555" s="14" t="s">
        <v>88</v>
      </c>
      <c r="AW555" s="14" t="s">
        <v>32</v>
      </c>
      <c r="AX555" s="14" t="s">
        <v>78</v>
      </c>
      <c r="AY555" s="253" t="s">
        <v>154</v>
      </c>
    </row>
    <row r="556" s="14" customFormat="1">
      <c r="A556" s="14"/>
      <c r="B556" s="243"/>
      <c r="C556" s="244"/>
      <c r="D556" s="234" t="s">
        <v>163</v>
      </c>
      <c r="E556" s="245" t="s">
        <v>1</v>
      </c>
      <c r="F556" s="246" t="s">
        <v>944</v>
      </c>
      <c r="G556" s="244"/>
      <c r="H556" s="247">
        <v>1.5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163</v>
      </c>
      <c r="AU556" s="253" t="s">
        <v>88</v>
      </c>
      <c r="AV556" s="14" t="s">
        <v>88</v>
      </c>
      <c r="AW556" s="14" t="s">
        <v>32</v>
      </c>
      <c r="AX556" s="14" t="s">
        <v>78</v>
      </c>
      <c r="AY556" s="253" t="s">
        <v>154</v>
      </c>
    </row>
    <row r="557" s="14" customFormat="1">
      <c r="A557" s="14"/>
      <c r="B557" s="243"/>
      <c r="C557" s="244"/>
      <c r="D557" s="234" t="s">
        <v>163</v>
      </c>
      <c r="E557" s="245" t="s">
        <v>1</v>
      </c>
      <c r="F557" s="246" t="s">
        <v>945</v>
      </c>
      <c r="G557" s="244"/>
      <c r="H557" s="247">
        <v>1.2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163</v>
      </c>
      <c r="AU557" s="253" t="s">
        <v>88</v>
      </c>
      <c r="AV557" s="14" t="s">
        <v>88</v>
      </c>
      <c r="AW557" s="14" t="s">
        <v>32</v>
      </c>
      <c r="AX557" s="14" t="s">
        <v>78</v>
      </c>
      <c r="AY557" s="253" t="s">
        <v>154</v>
      </c>
    </row>
    <row r="558" s="14" customFormat="1">
      <c r="A558" s="14"/>
      <c r="B558" s="243"/>
      <c r="C558" s="244"/>
      <c r="D558" s="234" t="s">
        <v>163</v>
      </c>
      <c r="E558" s="245" t="s">
        <v>1</v>
      </c>
      <c r="F558" s="246" t="s">
        <v>946</v>
      </c>
      <c r="G558" s="244"/>
      <c r="H558" s="247">
        <v>10.5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163</v>
      </c>
      <c r="AU558" s="253" t="s">
        <v>88</v>
      </c>
      <c r="AV558" s="14" t="s">
        <v>88</v>
      </c>
      <c r="AW558" s="14" t="s">
        <v>32</v>
      </c>
      <c r="AX558" s="14" t="s">
        <v>78</v>
      </c>
      <c r="AY558" s="253" t="s">
        <v>154</v>
      </c>
    </row>
    <row r="559" s="14" customFormat="1">
      <c r="A559" s="14"/>
      <c r="B559" s="243"/>
      <c r="C559" s="244"/>
      <c r="D559" s="234" t="s">
        <v>163</v>
      </c>
      <c r="E559" s="245" t="s">
        <v>1</v>
      </c>
      <c r="F559" s="246" t="s">
        <v>941</v>
      </c>
      <c r="G559" s="244"/>
      <c r="H559" s="247">
        <v>2.3999999999999999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163</v>
      </c>
      <c r="AU559" s="253" t="s">
        <v>88</v>
      </c>
      <c r="AV559" s="14" t="s">
        <v>88</v>
      </c>
      <c r="AW559" s="14" t="s">
        <v>32</v>
      </c>
      <c r="AX559" s="14" t="s">
        <v>78</v>
      </c>
      <c r="AY559" s="253" t="s">
        <v>154</v>
      </c>
    </row>
    <row r="560" s="14" customFormat="1">
      <c r="A560" s="14"/>
      <c r="B560" s="243"/>
      <c r="C560" s="244"/>
      <c r="D560" s="234" t="s">
        <v>163</v>
      </c>
      <c r="E560" s="245" t="s">
        <v>1</v>
      </c>
      <c r="F560" s="246" t="s">
        <v>947</v>
      </c>
      <c r="G560" s="244"/>
      <c r="H560" s="247">
        <v>4.5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163</v>
      </c>
      <c r="AU560" s="253" t="s">
        <v>88</v>
      </c>
      <c r="AV560" s="14" t="s">
        <v>88</v>
      </c>
      <c r="AW560" s="14" t="s">
        <v>32</v>
      </c>
      <c r="AX560" s="14" t="s">
        <v>78</v>
      </c>
      <c r="AY560" s="253" t="s">
        <v>154</v>
      </c>
    </row>
    <row r="561" s="14" customFormat="1">
      <c r="A561" s="14"/>
      <c r="B561" s="243"/>
      <c r="C561" s="244"/>
      <c r="D561" s="234" t="s">
        <v>163</v>
      </c>
      <c r="E561" s="245" t="s">
        <v>1</v>
      </c>
      <c r="F561" s="246" t="s">
        <v>948</v>
      </c>
      <c r="G561" s="244"/>
      <c r="H561" s="247">
        <v>0.90000000000000002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163</v>
      </c>
      <c r="AU561" s="253" t="s">
        <v>88</v>
      </c>
      <c r="AV561" s="14" t="s">
        <v>88</v>
      </c>
      <c r="AW561" s="14" t="s">
        <v>32</v>
      </c>
      <c r="AX561" s="14" t="s">
        <v>78</v>
      </c>
      <c r="AY561" s="253" t="s">
        <v>154</v>
      </c>
    </row>
    <row r="562" s="15" customFormat="1">
      <c r="A562" s="15"/>
      <c r="B562" s="254"/>
      <c r="C562" s="255"/>
      <c r="D562" s="234" t="s">
        <v>163</v>
      </c>
      <c r="E562" s="256" t="s">
        <v>1</v>
      </c>
      <c r="F562" s="257" t="s">
        <v>166</v>
      </c>
      <c r="G562" s="255"/>
      <c r="H562" s="258">
        <v>30.399999999999999</v>
      </c>
      <c r="I562" s="259"/>
      <c r="J562" s="255"/>
      <c r="K562" s="255"/>
      <c r="L562" s="260"/>
      <c r="M562" s="261"/>
      <c r="N562" s="262"/>
      <c r="O562" s="262"/>
      <c r="P562" s="262"/>
      <c r="Q562" s="262"/>
      <c r="R562" s="262"/>
      <c r="S562" s="262"/>
      <c r="T562" s="263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4" t="s">
        <v>163</v>
      </c>
      <c r="AU562" s="264" t="s">
        <v>88</v>
      </c>
      <c r="AV562" s="15" t="s">
        <v>161</v>
      </c>
      <c r="AW562" s="15" t="s">
        <v>32</v>
      </c>
      <c r="AX562" s="15" t="s">
        <v>86</v>
      </c>
      <c r="AY562" s="264" t="s">
        <v>154</v>
      </c>
    </row>
    <row r="563" s="2" customFormat="1" ht="24.15" customHeight="1">
      <c r="A563" s="39"/>
      <c r="B563" s="40"/>
      <c r="C563" s="219" t="s">
        <v>949</v>
      </c>
      <c r="D563" s="219" t="s">
        <v>156</v>
      </c>
      <c r="E563" s="220" t="s">
        <v>950</v>
      </c>
      <c r="F563" s="221" t="s">
        <v>951</v>
      </c>
      <c r="G563" s="222" t="s">
        <v>377</v>
      </c>
      <c r="H563" s="223">
        <v>21.449999999999999</v>
      </c>
      <c r="I563" s="224"/>
      <c r="J563" s="225">
        <f>ROUND(I563*H563,2)</f>
        <v>0</v>
      </c>
      <c r="K563" s="221" t="s">
        <v>160</v>
      </c>
      <c r="L563" s="45"/>
      <c r="M563" s="226" t="s">
        <v>1</v>
      </c>
      <c r="N563" s="227" t="s">
        <v>43</v>
      </c>
      <c r="O563" s="92"/>
      <c r="P563" s="228">
        <f>O563*H563</f>
        <v>0</v>
      </c>
      <c r="Q563" s="228">
        <v>0.0016900000000000001</v>
      </c>
      <c r="R563" s="228">
        <f>Q563*H563</f>
        <v>0.036250499999999998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239</v>
      </c>
      <c r="AT563" s="230" t="s">
        <v>156</v>
      </c>
      <c r="AU563" s="230" t="s">
        <v>88</v>
      </c>
      <c r="AY563" s="18" t="s">
        <v>154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86</v>
      </c>
      <c r="BK563" s="231">
        <f>ROUND(I563*H563,2)</f>
        <v>0</v>
      </c>
      <c r="BL563" s="18" t="s">
        <v>239</v>
      </c>
      <c r="BM563" s="230" t="s">
        <v>952</v>
      </c>
    </row>
    <row r="564" s="14" customFormat="1">
      <c r="A564" s="14"/>
      <c r="B564" s="243"/>
      <c r="C564" s="244"/>
      <c r="D564" s="234" t="s">
        <v>163</v>
      </c>
      <c r="E564" s="245" t="s">
        <v>1</v>
      </c>
      <c r="F564" s="246" t="s">
        <v>953</v>
      </c>
      <c r="G564" s="244"/>
      <c r="H564" s="247">
        <v>21.449999999999999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163</v>
      </c>
      <c r="AU564" s="253" t="s">
        <v>88</v>
      </c>
      <c r="AV564" s="14" t="s">
        <v>88</v>
      </c>
      <c r="AW564" s="14" t="s">
        <v>32</v>
      </c>
      <c r="AX564" s="14" t="s">
        <v>78</v>
      </c>
      <c r="AY564" s="253" t="s">
        <v>154</v>
      </c>
    </row>
    <row r="565" s="15" customFormat="1">
      <c r="A565" s="15"/>
      <c r="B565" s="254"/>
      <c r="C565" s="255"/>
      <c r="D565" s="234" t="s">
        <v>163</v>
      </c>
      <c r="E565" s="256" t="s">
        <v>1</v>
      </c>
      <c r="F565" s="257" t="s">
        <v>166</v>
      </c>
      <c r="G565" s="255"/>
      <c r="H565" s="258">
        <v>21.449999999999999</v>
      </c>
      <c r="I565" s="259"/>
      <c r="J565" s="255"/>
      <c r="K565" s="255"/>
      <c r="L565" s="260"/>
      <c r="M565" s="261"/>
      <c r="N565" s="262"/>
      <c r="O565" s="262"/>
      <c r="P565" s="262"/>
      <c r="Q565" s="262"/>
      <c r="R565" s="262"/>
      <c r="S565" s="262"/>
      <c r="T565" s="263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4" t="s">
        <v>163</v>
      </c>
      <c r="AU565" s="264" t="s">
        <v>88</v>
      </c>
      <c r="AV565" s="15" t="s">
        <v>161</v>
      </c>
      <c r="AW565" s="15" t="s">
        <v>32</v>
      </c>
      <c r="AX565" s="15" t="s">
        <v>86</v>
      </c>
      <c r="AY565" s="264" t="s">
        <v>154</v>
      </c>
    </row>
    <row r="566" s="2" customFormat="1" ht="24.15" customHeight="1">
      <c r="A566" s="39"/>
      <c r="B566" s="40"/>
      <c r="C566" s="219" t="s">
        <v>954</v>
      </c>
      <c r="D566" s="219" t="s">
        <v>156</v>
      </c>
      <c r="E566" s="220" t="s">
        <v>955</v>
      </c>
      <c r="F566" s="221" t="s">
        <v>956</v>
      </c>
      <c r="G566" s="222" t="s">
        <v>307</v>
      </c>
      <c r="H566" s="223">
        <v>2</v>
      </c>
      <c r="I566" s="224"/>
      <c r="J566" s="225">
        <f>ROUND(I566*H566,2)</f>
        <v>0</v>
      </c>
      <c r="K566" s="221" t="s">
        <v>160</v>
      </c>
      <c r="L566" s="45"/>
      <c r="M566" s="226" t="s">
        <v>1</v>
      </c>
      <c r="N566" s="227" t="s">
        <v>43</v>
      </c>
      <c r="O566" s="92"/>
      <c r="P566" s="228">
        <f>O566*H566</f>
        <v>0</v>
      </c>
      <c r="Q566" s="228">
        <v>0.00025000000000000001</v>
      </c>
      <c r="R566" s="228">
        <f>Q566*H566</f>
        <v>0.00050000000000000001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239</v>
      </c>
      <c r="AT566" s="230" t="s">
        <v>156</v>
      </c>
      <c r="AU566" s="230" t="s">
        <v>88</v>
      </c>
      <c r="AY566" s="18" t="s">
        <v>154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86</v>
      </c>
      <c r="BK566" s="231">
        <f>ROUND(I566*H566,2)</f>
        <v>0</v>
      </c>
      <c r="BL566" s="18" t="s">
        <v>239</v>
      </c>
      <c r="BM566" s="230" t="s">
        <v>957</v>
      </c>
    </row>
    <row r="567" s="2" customFormat="1" ht="24.15" customHeight="1">
      <c r="A567" s="39"/>
      <c r="B567" s="40"/>
      <c r="C567" s="219" t="s">
        <v>958</v>
      </c>
      <c r="D567" s="219" t="s">
        <v>156</v>
      </c>
      <c r="E567" s="220" t="s">
        <v>959</v>
      </c>
      <c r="F567" s="221" t="s">
        <v>960</v>
      </c>
      <c r="G567" s="222" t="s">
        <v>307</v>
      </c>
      <c r="H567" s="223">
        <v>2</v>
      </c>
      <c r="I567" s="224"/>
      <c r="J567" s="225">
        <f>ROUND(I567*H567,2)</f>
        <v>0</v>
      </c>
      <c r="K567" s="221" t="s">
        <v>160</v>
      </c>
      <c r="L567" s="45"/>
      <c r="M567" s="226" t="s">
        <v>1</v>
      </c>
      <c r="N567" s="227" t="s">
        <v>43</v>
      </c>
      <c r="O567" s="92"/>
      <c r="P567" s="228">
        <f>O567*H567</f>
        <v>0</v>
      </c>
      <c r="Q567" s="228">
        <v>0.00036000000000000002</v>
      </c>
      <c r="R567" s="228">
        <f>Q567*H567</f>
        <v>0.00072000000000000005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239</v>
      </c>
      <c r="AT567" s="230" t="s">
        <v>156</v>
      </c>
      <c r="AU567" s="230" t="s">
        <v>88</v>
      </c>
      <c r="AY567" s="18" t="s">
        <v>154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86</v>
      </c>
      <c r="BK567" s="231">
        <f>ROUND(I567*H567,2)</f>
        <v>0</v>
      </c>
      <c r="BL567" s="18" t="s">
        <v>239</v>
      </c>
      <c r="BM567" s="230" t="s">
        <v>961</v>
      </c>
    </row>
    <row r="568" s="2" customFormat="1" ht="24.15" customHeight="1">
      <c r="A568" s="39"/>
      <c r="B568" s="40"/>
      <c r="C568" s="219" t="s">
        <v>962</v>
      </c>
      <c r="D568" s="219" t="s">
        <v>156</v>
      </c>
      <c r="E568" s="220" t="s">
        <v>963</v>
      </c>
      <c r="F568" s="221" t="s">
        <v>964</v>
      </c>
      <c r="G568" s="222" t="s">
        <v>377</v>
      </c>
      <c r="H568" s="223">
        <v>14.44</v>
      </c>
      <c r="I568" s="224"/>
      <c r="J568" s="225">
        <f>ROUND(I568*H568,2)</f>
        <v>0</v>
      </c>
      <c r="K568" s="221" t="s">
        <v>160</v>
      </c>
      <c r="L568" s="45"/>
      <c r="M568" s="226" t="s">
        <v>1</v>
      </c>
      <c r="N568" s="227" t="s">
        <v>43</v>
      </c>
      <c r="O568" s="92"/>
      <c r="P568" s="228">
        <f>O568*H568</f>
        <v>0</v>
      </c>
      <c r="Q568" s="228">
        <v>0.0021700000000000001</v>
      </c>
      <c r="R568" s="228">
        <f>Q568*H568</f>
        <v>0.031334800000000003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239</v>
      </c>
      <c r="AT568" s="230" t="s">
        <v>156</v>
      </c>
      <c r="AU568" s="230" t="s">
        <v>88</v>
      </c>
      <c r="AY568" s="18" t="s">
        <v>154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86</v>
      </c>
      <c r="BK568" s="231">
        <f>ROUND(I568*H568,2)</f>
        <v>0</v>
      </c>
      <c r="BL568" s="18" t="s">
        <v>239</v>
      </c>
      <c r="BM568" s="230" t="s">
        <v>965</v>
      </c>
    </row>
    <row r="569" s="14" customFormat="1">
      <c r="A569" s="14"/>
      <c r="B569" s="243"/>
      <c r="C569" s="244"/>
      <c r="D569" s="234" t="s">
        <v>163</v>
      </c>
      <c r="E569" s="245" t="s">
        <v>1</v>
      </c>
      <c r="F569" s="246" t="s">
        <v>966</v>
      </c>
      <c r="G569" s="244"/>
      <c r="H569" s="247">
        <v>14.44</v>
      </c>
      <c r="I569" s="248"/>
      <c r="J569" s="244"/>
      <c r="K569" s="244"/>
      <c r="L569" s="249"/>
      <c r="M569" s="250"/>
      <c r="N569" s="251"/>
      <c r="O569" s="251"/>
      <c r="P569" s="251"/>
      <c r="Q569" s="251"/>
      <c r="R569" s="251"/>
      <c r="S569" s="251"/>
      <c r="T569" s="25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3" t="s">
        <v>163</v>
      </c>
      <c r="AU569" s="253" t="s">
        <v>88</v>
      </c>
      <c r="AV569" s="14" t="s">
        <v>88</v>
      </c>
      <c r="AW569" s="14" t="s">
        <v>32</v>
      </c>
      <c r="AX569" s="14" t="s">
        <v>78</v>
      </c>
      <c r="AY569" s="253" t="s">
        <v>154</v>
      </c>
    </row>
    <row r="570" s="15" customFormat="1">
      <c r="A570" s="15"/>
      <c r="B570" s="254"/>
      <c r="C570" s="255"/>
      <c r="D570" s="234" t="s">
        <v>163</v>
      </c>
      <c r="E570" s="256" t="s">
        <v>1</v>
      </c>
      <c r="F570" s="257" t="s">
        <v>166</v>
      </c>
      <c r="G570" s="255"/>
      <c r="H570" s="258">
        <v>14.44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4" t="s">
        <v>163</v>
      </c>
      <c r="AU570" s="264" t="s">
        <v>88</v>
      </c>
      <c r="AV570" s="15" t="s">
        <v>161</v>
      </c>
      <c r="AW570" s="15" t="s">
        <v>32</v>
      </c>
      <c r="AX570" s="15" t="s">
        <v>86</v>
      </c>
      <c r="AY570" s="264" t="s">
        <v>154</v>
      </c>
    </row>
    <row r="571" s="2" customFormat="1" ht="24.15" customHeight="1">
      <c r="A571" s="39"/>
      <c r="B571" s="40"/>
      <c r="C571" s="219" t="s">
        <v>967</v>
      </c>
      <c r="D571" s="219" t="s">
        <v>156</v>
      </c>
      <c r="E571" s="220" t="s">
        <v>968</v>
      </c>
      <c r="F571" s="221" t="s">
        <v>969</v>
      </c>
      <c r="G571" s="222" t="s">
        <v>212</v>
      </c>
      <c r="H571" s="223">
        <v>0.35899999999999999</v>
      </c>
      <c r="I571" s="224"/>
      <c r="J571" s="225">
        <f>ROUND(I571*H571,2)</f>
        <v>0</v>
      </c>
      <c r="K571" s="221" t="s">
        <v>160</v>
      </c>
      <c r="L571" s="45"/>
      <c r="M571" s="226" t="s">
        <v>1</v>
      </c>
      <c r="N571" s="227" t="s">
        <v>43</v>
      </c>
      <c r="O571" s="92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239</v>
      </c>
      <c r="AT571" s="230" t="s">
        <v>156</v>
      </c>
      <c r="AU571" s="230" t="s">
        <v>88</v>
      </c>
      <c r="AY571" s="18" t="s">
        <v>154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86</v>
      </c>
      <c r="BK571" s="231">
        <f>ROUND(I571*H571,2)</f>
        <v>0</v>
      </c>
      <c r="BL571" s="18" t="s">
        <v>239</v>
      </c>
      <c r="BM571" s="230" t="s">
        <v>970</v>
      </c>
    </row>
    <row r="572" s="12" customFormat="1" ht="22.8" customHeight="1">
      <c r="A572" s="12"/>
      <c r="B572" s="203"/>
      <c r="C572" s="204"/>
      <c r="D572" s="205" t="s">
        <v>77</v>
      </c>
      <c r="E572" s="217" t="s">
        <v>971</v>
      </c>
      <c r="F572" s="217" t="s">
        <v>972</v>
      </c>
      <c r="G572" s="204"/>
      <c r="H572" s="204"/>
      <c r="I572" s="207"/>
      <c r="J572" s="218">
        <f>BK572</f>
        <v>0</v>
      </c>
      <c r="K572" s="204"/>
      <c r="L572" s="209"/>
      <c r="M572" s="210"/>
      <c r="N572" s="211"/>
      <c r="O572" s="211"/>
      <c r="P572" s="212">
        <f>SUM(P573:P639)</f>
        <v>0</v>
      </c>
      <c r="Q572" s="211"/>
      <c r="R572" s="212">
        <f>SUM(R573:R639)</f>
        <v>2.7125995499999997</v>
      </c>
      <c r="S572" s="211"/>
      <c r="T572" s="213">
        <f>SUM(T573:T639)</f>
        <v>0.096000000000000002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4" t="s">
        <v>88</v>
      </c>
      <c r="AT572" s="215" t="s">
        <v>77</v>
      </c>
      <c r="AU572" s="215" t="s">
        <v>86</v>
      </c>
      <c r="AY572" s="214" t="s">
        <v>154</v>
      </c>
      <c r="BK572" s="216">
        <f>SUM(BK573:BK639)</f>
        <v>0</v>
      </c>
    </row>
    <row r="573" s="2" customFormat="1" ht="24.15" customHeight="1">
      <c r="A573" s="39"/>
      <c r="B573" s="40"/>
      <c r="C573" s="219" t="s">
        <v>973</v>
      </c>
      <c r="D573" s="219" t="s">
        <v>156</v>
      </c>
      <c r="E573" s="220" t="s">
        <v>974</v>
      </c>
      <c r="F573" s="221" t="s">
        <v>975</v>
      </c>
      <c r="G573" s="222" t="s">
        <v>159</v>
      </c>
      <c r="H573" s="223">
        <v>14.445</v>
      </c>
      <c r="I573" s="224"/>
      <c r="J573" s="225">
        <f>ROUND(I573*H573,2)</f>
        <v>0</v>
      </c>
      <c r="K573" s="221" t="s">
        <v>160</v>
      </c>
      <c r="L573" s="45"/>
      <c r="M573" s="226" t="s">
        <v>1</v>
      </c>
      <c r="N573" s="227" t="s">
        <v>43</v>
      </c>
      <c r="O573" s="92"/>
      <c r="P573" s="228">
        <f>O573*H573</f>
        <v>0</v>
      </c>
      <c r="Q573" s="228">
        <v>0.00027</v>
      </c>
      <c r="R573" s="228">
        <f>Q573*H573</f>
        <v>0.0039001500000000002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239</v>
      </c>
      <c r="AT573" s="230" t="s">
        <v>156</v>
      </c>
      <c r="AU573" s="230" t="s">
        <v>88</v>
      </c>
      <c r="AY573" s="18" t="s">
        <v>154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86</v>
      </c>
      <c r="BK573" s="231">
        <f>ROUND(I573*H573,2)</f>
        <v>0</v>
      </c>
      <c r="BL573" s="18" t="s">
        <v>239</v>
      </c>
      <c r="BM573" s="230" t="s">
        <v>976</v>
      </c>
    </row>
    <row r="574" s="13" customFormat="1">
      <c r="A574" s="13"/>
      <c r="B574" s="232"/>
      <c r="C574" s="233"/>
      <c r="D574" s="234" t="s">
        <v>163</v>
      </c>
      <c r="E574" s="235" t="s">
        <v>1</v>
      </c>
      <c r="F574" s="236" t="s">
        <v>977</v>
      </c>
      <c r="G574" s="233"/>
      <c r="H574" s="235" t="s">
        <v>1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163</v>
      </c>
      <c r="AU574" s="242" t="s">
        <v>88</v>
      </c>
      <c r="AV574" s="13" t="s">
        <v>86</v>
      </c>
      <c r="AW574" s="13" t="s">
        <v>32</v>
      </c>
      <c r="AX574" s="13" t="s">
        <v>78</v>
      </c>
      <c r="AY574" s="242" t="s">
        <v>154</v>
      </c>
    </row>
    <row r="575" s="14" customFormat="1">
      <c r="A575" s="14"/>
      <c r="B575" s="243"/>
      <c r="C575" s="244"/>
      <c r="D575" s="234" t="s">
        <v>163</v>
      </c>
      <c r="E575" s="245" t="s">
        <v>1</v>
      </c>
      <c r="F575" s="246" t="s">
        <v>978</v>
      </c>
      <c r="G575" s="244"/>
      <c r="H575" s="247">
        <v>2.6400000000000001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3" t="s">
        <v>163</v>
      </c>
      <c r="AU575" s="253" t="s">
        <v>88</v>
      </c>
      <c r="AV575" s="14" t="s">
        <v>88</v>
      </c>
      <c r="AW575" s="14" t="s">
        <v>32</v>
      </c>
      <c r="AX575" s="14" t="s">
        <v>78</v>
      </c>
      <c r="AY575" s="253" t="s">
        <v>154</v>
      </c>
    </row>
    <row r="576" s="14" customFormat="1">
      <c r="A576" s="14"/>
      <c r="B576" s="243"/>
      <c r="C576" s="244"/>
      <c r="D576" s="234" t="s">
        <v>163</v>
      </c>
      <c r="E576" s="245" t="s">
        <v>1</v>
      </c>
      <c r="F576" s="246" t="s">
        <v>979</v>
      </c>
      <c r="G576" s="244"/>
      <c r="H576" s="247">
        <v>6.5999999999999996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163</v>
      </c>
      <c r="AU576" s="253" t="s">
        <v>88</v>
      </c>
      <c r="AV576" s="14" t="s">
        <v>88</v>
      </c>
      <c r="AW576" s="14" t="s">
        <v>32</v>
      </c>
      <c r="AX576" s="14" t="s">
        <v>78</v>
      </c>
      <c r="AY576" s="253" t="s">
        <v>154</v>
      </c>
    </row>
    <row r="577" s="14" customFormat="1">
      <c r="A577" s="14"/>
      <c r="B577" s="243"/>
      <c r="C577" s="244"/>
      <c r="D577" s="234" t="s">
        <v>163</v>
      </c>
      <c r="E577" s="245" t="s">
        <v>1</v>
      </c>
      <c r="F577" s="246" t="s">
        <v>944</v>
      </c>
      <c r="G577" s="244"/>
      <c r="H577" s="247">
        <v>1.5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163</v>
      </c>
      <c r="AU577" s="253" t="s">
        <v>88</v>
      </c>
      <c r="AV577" s="14" t="s">
        <v>88</v>
      </c>
      <c r="AW577" s="14" t="s">
        <v>32</v>
      </c>
      <c r="AX577" s="14" t="s">
        <v>78</v>
      </c>
      <c r="AY577" s="253" t="s">
        <v>154</v>
      </c>
    </row>
    <row r="578" s="14" customFormat="1">
      <c r="A578" s="14"/>
      <c r="B578" s="243"/>
      <c r="C578" s="244"/>
      <c r="D578" s="234" t="s">
        <v>163</v>
      </c>
      <c r="E578" s="245" t="s">
        <v>1</v>
      </c>
      <c r="F578" s="246" t="s">
        <v>980</v>
      </c>
      <c r="G578" s="244"/>
      <c r="H578" s="247">
        <v>2.3999999999999999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163</v>
      </c>
      <c r="AU578" s="253" t="s">
        <v>88</v>
      </c>
      <c r="AV578" s="14" t="s">
        <v>88</v>
      </c>
      <c r="AW578" s="14" t="s">
        <v>32</v>
      </c>
      <c r="AX578" s="14" t="s">
        <v>78</v>
      </c>
      <c r="AY578" s="253" t="s">
        <v>154</v>
      </c>
    </row>
    <row r="579" s="14" customFormat="1">
      <c r="A579" s="14"/>
      <c r="B579" s="243"/>
      <c r="C579" s="244"/>
      <c r="D579" s="234" t="s">
        <v>163</v>
      </c>
      <c r="E579" s="245" t="s">
        <v>1</v>
      </c>
      <c r="F579" s="246" t="s">
        <v>981</v>
      </c>
      <c r="G579" s="244"/>
      <c r="H579" s="247">
        <v>1.3049999999999999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163</v>
      </c>
      <c r="AU579" s="253" t="s">
        <v>88</v>
      </c>
      <c r="AV579" s="14" t="s">
        <v>88</v>
      </c>
      <c r="AW579" s="14" t="s">
        <v>32</v>
      </c>
      <c r="AX579" s="14" t="s">
        <v>78</v>
      </c>
      <c r="AY579" s="253" t="s">
        <v>154</v>
      </c>
    </row>
    <row r="580" s="15" customFormat="1">
      <c r="A580" s="15"/>
      <c r="B580" s="254"/>
      <c r="C580" s="255"/>
      <c r="D580" s="234" t="s">
        <v>163</v>
      </c>
      <c r="E580" s="256" t="s">
        <v>1</v>
      </c>
      <c r="F580" s="257" t="s">
        <v>166</v>
      </c>
      <c r="G580" s="255"/>
      <c r="H580" s="258">
        <v>14.445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4" t="s">
        <v>163</v>
      </c>
      <c r="AU580" s="264" t="s">
        <v>88</v>
      </c>
      <c r="AV580" s="15" t="s">
        <v>161</v>
      </c>
      <c r="AW580" s="15" t="s">
        <v>32</v>
      </c>
      <c r="AX580" s="15" t="s">
        <v>86</v>
      </c>
      <c r="AY580" s="264" t="s">
        <v>154</v>
      </c>
    </row>
    <row r="581" s="2" customFormat="1" ht="24.15" customHeight="1">
      <c r="A581" s="39"/>
      <c r="B581" s="40"/>
      <c r="C581" s="276" t="s">
        <v>982</v>
      </c>
      <c r="D581" s="276" t="s">
        <v>344</v>
      </c>
      <c r="E581" s="277" t="s">
        <v>983</v>
      </c>
      <c r="F581" s="278" t="s">
        <v>984</v>
      </c>
      <c r="G581" s="279" t="s">
        <v>159</v>
      </c>
      <c r="H581" s="280">
        <v>14.445</v>
      </c>
      <c r="I581" s="281"/>
      <c r="J581" s="282">
        <f>ROUND(I581*H581,2)</f>
        <v>0</v>
      </c>
      <c r="K581" s="278" t="s">
        <v>160</v>
      </c>
      <c r="L581" s="283"/>
      <c r="M581" s="284" t="s">
        <v>1</v>
      </c>
      <c r="N581" s="285" t="s">
        <v>43</v>
      </c>
      <c r="O581" s="92"/>
      <c r="P581" s="228">
        <f>O581*H581</f>
        <v>0</v>
      </c>
      <c r="Q581" s="228">
        <v>0.036810000000000002</v>
      </c>
      <c r="R581" s="228">
        <f>Q581*H581</f>
        <v>0.53172045000000001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333</v>
      </c>
      <c r="AT581" s="230" t="s">
        <v>344</v>
      </c>
      <c r="AU581" s="230" t="s">
        <v>88</v>
      </c>
      <c r="AY581" s="18" t="s">
        <v>154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86</v>
      </c>
      <c r="BK581" s="231">
        <f>ROUND(I581*H581,2)</f>
        <v>0</v>
      </c>
      <c r="BL581" s="18" t="s">
        <v>239</v>
      </c>
      <c r="BM581" s="230" t="s">
        <v>985</v>
      </c>
    </row>
    <row r="582" s="2" customFormat="1" ht="24.15" customHeight="1">
      <c r="A582" s="39"/>
      <c r="B582" s="40"/>
      <c r="C582" s="219" t="s">
        <v>986</v>
      </c>
      <c r="D582" s="219" t="s">
        <v>156</v>
      </c>
      <c r="E582" s="220" t="s">
        <v>987</v>
      </c>
      <c r="F582" s="221" t="s">
        <v>988</v>
      </c>
      <c r="G582" s="222" t="s">
        <v>159</v>
      </c>
      <c r="H582" s="223">
        <v>19.800000000000001</v>
      </c>
      <c r="I582" s="224"/>
      <c r="J582" s="225">
        <f>ROUND(I582*H582,2)</f>
        <v>0</v>
      </c>
      <c r="K582" s="221" t="s">
        <v>160</v>
      </c>
      <c r="L582" s="45"/>
      <c r="M582" s="226" t="s">
        <v>1</v>
      </c>
      <c r="N582" s="227" t="s">
        <v>43</v>
      </c>
      <c r="O582" s="92"/>
      <c r="P582" s="228">
        <f>O582*H582</f>
        <v>0</v>
      </c>
      <c r="Q582" s="228">
        <v>0.00025999999999999998</v>
      </c>
      <c r="R582" s="228">
        <f>Q582*H582</f>
        <v>0.0051479999999999998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239</v>
      </c>
      <c r="AT582" s="230" t="s">
        <v>156</v>
      </c>
      <c r="AU582" s="230" t="s">
        <v>88</v>
      </c>
      <c r="AY582" s="18" t="s">
        <v>154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86</v>
      </c>
      <c r="BK582" s="231">
        <f>ROUND(I582*H582,2)</f>
        <v>0</v>
      </c>
      <c r="BL582" s="18" t="s">
        <v>239</v>
      </c>
      <c r="BM582" s="230" t="s">
        <v>989</v>
      </c>
    </row>
    <row r="583" s="13" customFormat="1">
      <c r="A583" s="13"/>
      <c r="B583" s="232"/>
      <c r="C583" s="233"/>
      <c r="D583" s="234" t="s">
        <v>163</v>
      </c>
      <c r="E583" s="235" t="s">
        <v>1</v>
      </c>
      <c r="F583" s="236" t="s">
        <v>977</v>
      </c>
      <c r="G583" s="233"/>
      <c r="H583" s="235" t="s">
        <v>1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163</v>
      </c>
      <c r="AU583" s="242" t="s">
        <v>88</v>
      </c>
      <c r="AV583" s="13" t="s">
        <v>86</v>
      </c>
      <c r="AW583" s="13" t="s">
        <v>32</v>
      </c>
      <c r="AX583" s="13" t="s">
        <v>78</v>
      </c>
      <c r="AY583" s="242" t="s">
        <v>154</v>
      </c>
    </row>
    <row r="584" s="14" customFormat="1">
      <c r="A584" s="14"/>
      <c r="B584" s="243"/>
      <c r="C584" s="244"/>
      <c r="D584" s="234" t="s">
        <v>163</v>
      </c>
      <c r="E584" s="245" t="s">
        <v>1</v>
      </c>
      <c r="F584" s="246" t="s">
        <v>990</v>
      </c>
      <c r="G584" s="244"/>
      <c r="H584" s="247">
        <v>12.375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163</v>
      </c>
      <c r="AU584" s="253" t="s">
        <v>88</v>
      </c>
      <c r="AV584" s="14" t="s">
        <v>88</v>
      </c>
      <c r="AW584" s="14" t="s">
        <v>32</v>
      </c>
      <c r="AX584" s="14" t="s">
        <v>78</v>
      </c>
      <c r="AY584" s="253" t="s">
        <v>154</v>
      </c>
    </row>
    <row r="585" s="14" customFormat="1">
      <c r="A585" s="14"/>
      <c r="B585" s="243"/>
      <c r="C585" s="244"/>
      <c r="D585" s="234" t="s">
        <v>163</v>
      </c>
      <c r="E585" s="245" t="s">
        <v>1</v>
      </c>
      <c r="F585" s="246" t="s">
        <v>991</v>
      </c>
      <c r="G585" s="244"/>
      <c r="H585" s="247">
        <v>7.4249999999999998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3" t="s">
        <v>163</v>
      </c>
      <c r="AU585" s="253" t="s">
        <v>88</v>
      </c>
      <c r="AV585" s="14" t="s">
        <v>88</v>
      </c>
      <c r="AW585" s="14" t="s">
        <v>32</v>
      </c>
      <c r="AX585" s="14" t="s">
        <v>78</v>
      </c>
      <c r="AY585" s="253" t="s">
        <v>154</v>
      </c>
    </row>
    <row r="586" s="15" customFormat="1">
      <c r="A586" s="15"/>
      <c r="B586" s="254"/>
      <c r="C586" s="255"/>
      <c r="D586" s="234" t="s">
        <v>163</v>
      </c>
      <c r="E586" s="256" t="s">
        <v>1</v>
      </c>
      <c r="F586" s="257" t="s">
        <v>166</v>
      </c>
      <c r="G586" s="255"/>
      <c r="H586" s="258">
        <v>19.800000000000001</v>
      </c>
      <c r="I586" s="259"/>
      <c r="J586" s="255"/>
      <c r="K586" s="255"/>
      <c r="L586" s="260"/>
      <c r="M586" s="261"/>
      <c r="N586" s="262"/>
      <c r="O586" s="262"/>
      <c r="P586" s="262"/>
      <c r="Q586" s="262"/>
      <c r="R586" s="262"/>
      <c r="S586" s="262"/>
      <c r="T586" s="263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4" t="s">
        <v>163</v>
      </c>
      <c r="AU586" s="264" t="s">
        <v>88</v>
      </c>
      <c r="AV586" s="15" t="s">
        <v>161</v>
      </c>
      <c r="AW586" s="15" t="s">
        <v>32</v>
      </c>
      <c r="AX586" s="15" t="s">
        <v>86</v>
      </c>
      <c r="AY586" s="264" t="s">
        <v>154</v>
      </c>
    </row>
    <row r="587" s="2" customFormat="1" ht="24.15" customHeight="1">
      <c r="A587" s="39"/>
      <c r="B587" s="40"/>
      <c r="C587" s="276" t="s">
        <v>992</v>
      </c>
      <c r="D587" s="276" t="s">
        <v>344</v>
      </c>
      <c r="E587" s="277" t="s">
        <v>993</v>
      </c>
      <c r="F587" s="278" t="s">
        <v>994</v>
      </c>
      <c r="G587" s="279" t="s">
        <v>159</v>
      </c>
      <c r="H587" s="280">
        <v>19.800000000000001</v>
      </c>
      <c r="I587" s="281"/>
      <c r="J587" s="282">
        <f>ROUND(I587*H587,2)</f>
        <v>0</v>
      </c>
      <c r="K587" s="278" t="s">
        <v>160</v>
      </c>
      <c r="L587" s="283"/>
      <c r="M587" s="284" t="s">
        <v>1</v>
      </c>
      <c r="N587" s="285" t="s">
        <v>43</v>
      </c>
      <c r="O587" s="92"/>
      <c r="P587" s="228">
        <f>O587*H587</f>
        <v>0</v>
      </c>
      <c r="Q587" s="228">
        <v>0.036110000000000003</v>
      </c>
      <c r="R587" s="228">
        <f>Q587*H587</f>
        <v>0.71497800000000011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333</v>
      </c>
      <c r="AT587" s="230" t="s">
        <v>344</v>
      </c>
      <c r="AU587" s="230" t="s">
        <v>88</v>
      </c>
      <c r="AY587" s="18" t="s">
        <v>154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86</v>
      </c>
      <c r="BK587" s="231">
        <f>ROUND(I587*H587,2)</f>
        <v>0</v>
      </c>
      <c r="BL587" s="18" t="s">
        <v>239</v>
      </c>
      <c r="BM587" s="230" t="s">
        <v>995</v>
      </c>
    </row>
    <row r="588" s="2" customFormat="1" ht="24.15" customHeight="1">
      <c r="A588" s="39"/>
      <c r="B588" s="40"/>
      <c r="C588" s="219" t="s">
        <v>996</v>
      </c>
      <c r="D588" s="219" t="s">
        <v>156</v>
      </c>
      <c r="E588" s="220" t="s">
        <v>997</v>
      </c>
      <c r="F588" s="221" t="s">
        <v>998</v>
      </c>
      <c r="G588" s="222" t="s">
        <v>159</v>
      </c>
      <c r="H588" s="223">
        <v>19.039999999999999</v>
      </c>
      <c r="I588" s="224"/>
      <c r="J588" s="225">
        <f>ROUND(I588*H588,2)</f>
        <v>0</v>
      </c>
      <c r="K588" s="221" t="s">
        <v>160</v>
      </c>
      <c r="L588" s="45"/>
      <c r="M588" s="226" t="s">
        <v>1</v>
      </c>
      <c r="N588" s="227" t="s">
        <v>43</v>
      </c>
      <c r="O588" s="92"/>
      <c r="P588" s="228">
        <f>O588*H588</f>
        <v>0</v>
      </c>
      <c r="Q588" s="228">
        <v>0.00027</v>
      </c>
      <c r="R588" s="228">
        <f>Q588*H588</f>
        <v>0.0051408000000000001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239</v>
      </c>
      <c r="AT588" s="230" t="s">
        <v>156</v>
      </c>
      <c r="AU588" s="230" t="s">
        <v>88</v>
      </c>
      <c r="AY588" s="18" t="s">
        <v>154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86</v>
      </c>
      <c r="BK588" s="231">
        <f>ROUND(I588*H588,2)</f>
        <v>0</v>
      </c>
      <c r="BL588" s="18" t="s">
        <v>239</v>
      </c>
      <c r="BM588" s="230" t="s">
        <v>999</v>
      </c>
    </row>
    <row r="589" s="13" customFormat="1">
      <c r="A589" s="13"/>
      <c r="B589" s="232"/>
      <c r="C589" s="233"/>
      <c r="D589" s="234" t="s">
        <v>163</v>
      </c>
      <c r="E589" s="235" t="s">
        <v>1</v>
      </c>
      <c r="F589" s="236" t="s">
        <v>977</v>
      </c>
      <c r="G589" s="233"/>
      <c r="H589" s="235" t="s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163</v>
      </c>
      <c r="AU589" s="242" t="s">
        <v>88</v>
      </c>
      <c r="AV589" s="13" t="s">
        <v>86</v>
      </c>
      <c r="AW589" s="13" t="s">
        <v>32</v>
      </c>
      <c r="AX589" s="13" t="s">
        <v>78</v>
      </c>
      <c r="AY589" s="242" t="s">
        <v>154</v>
      </c>
    </row>
    <row r="590" s="14" customFormat="1">
      <c r="A590" s="14"/>
      <c r="B590" s="243"/>
      <c r="C590" s="244"/>
      <c r="D590" s="234" t="s">
        <v>163</v>
      </c>
      <c r="E590" s="245" t="s">
        <v>1</v>
      </c>
      <c r="F590" s="246" t="s">
        <v>1000</v>
      </c>
      <c r="G590" s="244"/>
      <c r="H590" s="247">
        <v>3.8399999999999999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163</v>
      </c>
      <c r="AU590" s="253" t="s">
        <v>88</v>
      </c>
      <c r="AV590" s="14" t="s">
        <v>88</v>
      </c>
      <c r="AW590" s="14" t="s">
        <v>32</v>
      </c>
      <c r="AX590" s="14" t="s">
        <v>78</v>
      </c>
      <c r="AY590" s="253" t="s">
        <v>154</v>
      </c>
    </row>
    <row r="591" s="14" customFormat="1">
      <c r="A591" s="14"/>
      <c r="B591" s="243"/>
      <c r="C591" s="244"/>
      <c r="D591" s="234" t="s">
        <v>163</v>
      </c>
      <c r="E591" s="245" t="s">
        <v>1</v>
      </c>
      <c r="F591" s="246" t="s">
        <v>1001</v>
      </c>
      <c r="G591" s="244"/>
      <c r="H591" s="247">
        <v>15.199999999999999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163</v>
      </c>
      <c r="AU591" s="253" t="s">
        <v>88</v>
      </c>
      <c r="AV591" s="14" t="s">
        <v>88</v>
      </c>
      <c r="AW591" s="14" t="s">
        <v>32</v>
      </c>
      <c r="AX591" s="14" t="s">
        <v>78</v>
      </c>
      <c r="AY591" s="253" t="s">
        <v>154</v>
      </c>
    </row>
    <row r="592" s="15" customFormat="1">
      <c r="A592" s="15"/>
      <c r="B592" s="254"/>
      <c r="C592" s="255"/>
      <c r="D592" s="234" t="s">
        <v>163</v>
      </c>
      <c r="E592" s="256" t="s">
        <v>1</v>
      </c>
      <c r="F592" s="257" t="s">
        <v>166</v>
      </c>
      <c r="G592" s="255"/>
      <c r="H592" s="258">
        <v>19.039999999999999</v>
      </c>
      <c r="I592" s="259"/>
      <c r="J592" s="255"/>
      <c r="K592" s="255"/>
      <c r="L592" s="260"/>
      <c r="M592" s="261"/>
      <c r="N592" s="262"/>
      <c r="O592" s="262"/>
      <c r="P592" s="262"/>
      <c r="Q592" s="262"/>
      <c r="R592" s="262"/>
      <c r="S592" s="262"/>
      <c r="T592" s="263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4" t="s">
        <v>163</v>
      </c>
      <c r="AU592" s="264" t="s">
        <v>88</v>
      </c>
      <c r="AV592" s="15" t="s">
        <v>161</v>
      </c>
      <c r="AW592" s="15" t="s">
        <v>32</v>
      </c>
      <c r="AX592" s="15" t="s">
        <v>86</v>
      </c>
      <c r="AY592" s="264" t="s">
        <v>154</v>
      </c>
    </row>
    <row r="593" s="2" customFormat="1" ht="24.15" customHeight="1">
      <c r="A593" s="39"/>
      <c r="B593" s="40"/>
      <c r="C593" s="276" t="s">
        <v>1002</v>
      </c>
      <c r="D593" s="276" t="s">
        <v>344</v>
      </c>
      <c r="E593" s="277" t="s">
        <v>1003</v>
      </c>
      <c r="F593" s="278" t="s">
        <v>1004</v>
      </c>
      <c r="G593" s="279" t="s">
        <v>159</v>
      </c>
      <c r="H593" s="280">
        <v>19.039999999999999</v>
      </c>
      <c r="I593" s="281"/>
      <c r="J593" s="282">
        <f>ROUND(I593*H593,2)</f>
        <v>0</v>
      </c>
      <c r="K593" s="278" t="s">
        <v>160</v>
      </c>
      <c r="L593" s="283"/>
      <c r="M593" s="284" t="s">
        <v>1</v>
      </c>
      <c r="N593" s="285" t="s">
        <v>43</v>
      </c>
      <c r="O593" s="92"/>
      <c r="P593" s="228">
        <f>O593*H593</f>
        <v>0</v>
      </c>
      <c r="Q593" s="228">
        <v>0.036420000000000001</v>
      </c>
      <c r="R593" s="228">
        <f>Q593*H593</f>
        <v>0.69343679999999996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333</v>
      </c>
      <c r="AT593" s="230" t="s">
        <v>344</v>
      </c>
      <c r="AU593" s="230" t="s">
        <v>88</v>
      </c>
      <c r="AY593" s="18" t="s">
        <v>154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86</v>
      </c>
      <c r="BK593" s="231">
        <f>ROUND(I593*H593,2)</f>
        <v>0</v>
      </c>
      <c r="BL593" s="18" t="s">
        <v>239</v>
      </c>
      <c r="BM593" s="230" t="s">
        <v>1005</v>
      </c>
    </row>
    <row r="594" s="2" customFormat="1" ht="24.15" customHeight="1">
      <c r="A594" s="39"/>
      <c r="B594" s="40"/>
      <c r="C594" s="219" t="s">
        <v>1006</v>
      </c>
      <c r="D594" s="219" t="s">
        <v>156</v>
      </c>
      <c r="E594" s="220" t="s">
        <v>1007</v>
      </c>
      <c r="F594" s="221" t="s">
        <v>1008</v>
      </c>
      <c r="G594" s="222" t="s">
        <v>307</v>
      </c>
      <c r="H594" s="223">
        <v>15</v>
      </c>
      <c r="I594" s="224"/>
      <c r="J594" s="225">
        <f>ROUND(I594*H594,2)</f>
        <v>0</v>
      </c>
      <c r="K594" s="221" t="s">
        <v>160</v>
      </c>
      <c r="L594" s="45"/>
      <c r="M594" s="226" t="s">
        <v>1</v>
      </c>
      <c r="N594" s="227" t="s">
        <v>43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239</v>
      </c>
      <c r="AT594" s="230" t="s">
        <v>156</v>
      </c>
      <c r="AU594" s="230" t="s">
        <v>88</v>
      </c>
      <c r="AY594" s="18" t="s">
        <v>154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86</v>
      </c>
      <c r="BK594" s="231">
        <f>ROUND(I594*H594,2)</f>
        <v>0</v>
      </c>
      <c r="BL594" s="18" t="s">
        <v>239</v>
      </c>
      <c r="BM594" s="230" t="s">
        <v>1009</v>
      </c>
    </row>
    <row r="595" s="2" customFormat="1" ht="24.15" customHeight="1">
      <c r="A595" s="39"/>
      <c r="B595" s="40"/>
      <c r="C595" s="276" t="s">
        <v>1010</v>
      </c>
      <c r="D595" s="276" t="s">
        <v>344</v>
      </c>
      <c r="E595" s="277" t="s">
        <v>1011</v>
      </c>
      <c r="F595" s="278" t="s">
        <v>1012</v>
      </c>
      <c r="G595" s="279" t="s">
        <v>307</v>
      </c>
      <c r="H595" s="280">
        <v>4</v>
      </c>
      <c r="I595" s="281"/>
      <c r="J595" s="282">
        <f>ROUND(I595*H595,2)</f>
        <v>0</v>
      </c>
      <c r="K595" s="278" t="s">
        <v>160</v>
      </c>
      <c r="L595" s="283"/>
      <c r="M595" s="284" t="s">
        <v>1</v>
      </c>
      <c r="N595" s="285" t="s">
        <v>43</v>
      </c>
      <c r="O595" s="92"/>
      <c r="P595" s="228">
        <f>O595*H595</f>
        <v>0</v>
      </c>
      <c r="Q595" s="228">
        <v>0.014500000000000001</v>
      </c>
      <c r="R595" s="228">
        <f>Q595*H595</f>
        <v>0.058000000000000003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333</v>
      </c>
      <c r="AT595" s="230" t="s">
        <v>344</v>
      </c>
      <c r="AU595" s="230" t="s">
        <v>88</v>
      </c>
      <c r="AY595" s="18" t="s">
        <v>154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86</v>
      </c>
      <c r="BK595" s="231">
        <f>ROUND(I595*H595,2)</f>
        <v>0</v>
      </c>
      <c r="BL595" s="18" t="s">
        <v>239</v>
      </c>
      <c r="BM595" s="230" t="s">
        <v>1013</v>
      </c>
    </row>
    <row r="596" s="2" customFormat="1" ht="24.15" customHeight="1">
      <c r="A596" s="39"/>
      <c r="B596" s="40"/>
      <c r="C596" s="276" t="s">
        <v>1014</v>
      </c>
      <c r="D596" s="276" t="s">
        <v>344</v>
      </c>
      <c r="E596" s="277" t="s">
        <v>1015</v>
      </c>
      <c r="F596" s="278" t="s">
        <v>1016</v>
      </c>
      <c r="G596" s="279" t="s">
        <v>307</v>
      </c>
      <c r="H596" s="280">
        <v>11</v>
      </c>
      <c r="I596" s="281"/>
      <c r="J596" s="282">
        <f>ROUND(I596*H596,2)</f>
        <v>0</v>
      </c>
      <c r="K596" s="278" t="s">
        <v>160</v>
      </c>
      <c r="L596" s="283"/>
      <c r="M596" s="284" t="s">
        <v>1</v>
      </c>
      <c r="N596" s="285" t="s">
        <v>43</v>
      </c>
      <c r="O596" s="92"/>
      <c r="P596" s="228">
        <f>O596*H596</f>
        <v>0</v>
      </c>
      <c r="Q596" s="228">
        <v>0.016</v>
      </c>
      <c r="R596" s="228">
        <f>Q596*H596</f>
        <v>0.17599999999999999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333</v>
      </c>
      <c r="AT596" s="230" t="s">
        <v>344</v>
      </c>
      <c r="AU596" s="230" t="s">
        <v>88</v>
      </c>
      <c r="AY596" s="18" t="s">
        <v>154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86</v>
      </c>
      <c r="BK596" s="231">
        <f>ROUND(I596*H596,2)</f>
        <v>0</v>
      </c>
      <c r="BL596" s="18" t="s">
        <v>239</v>
      </c>
      <c r="BM596" s="230" t="s">
        <v>1017</v>
      </c>
    </row>
    <row r="597" s="2" customFormat="1" ht="24.15" customHeight="1">
      <c r="A597" s="39"/>
      <c r="B597" s="40"/>
      <c r="C597" s="219" t="s">
        <v>1018</v>
      </c>
      <c r="D597" s="219" t="s">
        <v>156</v>
      </c>
      <c r="E597" s="220" t="s">
        <v>1019</v>
      </c>
      <c r="F597" s="221" t="s">
        <v>1020</v>
      </c>
      <c r="G597" s="222" t="s">
        <v>307</v>
      </c>
      <c r="H597" s="223">
        <v>1</v>
      </c>
      <c r="I597" s="224"/>
      <c r="J597" s="225">
        <f>ROUND(I597*H597,2)</f>
        <v>0</v>
      </c>
      <c r="K597" s="221" t="s">
        <v>160</v>
      </c>
      <c r="L597" s="45"/>
      <c r="M597" s="226" t="s">
        <v>1</v>
      </c>
      <c r="N597" s="227" t="s">
        <v>43</v>
      </c>
      <c r="O597" s="92"/>
      <c r="P597" s="228">
        <f>O597*H597</f>
        <v>0</v>
      </c>
      <c r="Q597" s="228">
        <v>0</v>
      </c>
      <c r="R597" s="228">
        <f>Q597*H597</f>
        <v>0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239</v>
      </c>
      <c r="AT597" s="230" t="s">
        <v>156</v>
      </c>
      <c r="AU597" s="230" t="s">
        <v>88</v>
      </c>
      <c r="AY597" s="18" t="s">
        <v>154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86</v>
      </c>
      <c r="BK597" s="231">
        <f>ROUND(I597*H597,2)</f>
        <v>0</v>
      </c>
      <c r="BL597" s="18" t="s">
        <v>239</v>
      </c>
      <c r="BM597" s="230" t="s">
        <v>1021</v>
      </c>
    </row>
    <row r="598" s="2" customFormat="1" ht="24.15" customHeight="1">
      <c r="A598" s="39"/>
      <c r="B598" s="40"/>
      <c r="C598" s="276" t="s">
        <v>1022</v>
      </c>
      <c r="D598" s="276" t="s">
        <v>344</v>
      </c>
      <c r="E598" s="277" t="s">
        <v>1023</v>
      </c>
      <c r="F598" s="278" t="s">
        <v>1024</v>
      </c>
      <c r="G598" s="279" t="s">
        <v>307</v>
      </c>
      <c r="H598" s="280">
        <v>1</v>
      </c>
      <c r="I598" s="281"/>
      <c r="J598" s="282">
        <f>ROUND(I598*H598,2)</f>
        <v>0</v>
      </c>
      <c r="K598" s="278" t="s">
        <v>160</v>
      </c>
      <c r="L598" s="283"/>
      <c r="M598" s="284" t="s">
        <v>1</v>
      </c>
      <c r="N598" s="285" t="s">
        <v>43</v>
      </c>
      <c r="O598" s="92"/>
      <c r="P598" s="228">
        <f>O598*H598</f>
        <v>0</v>
      </c>
      <c r="Q598" s="228">
        <v>0.017000000000000001</v>
      </c>
      <c r="R598" s="228">
        <f>Q598*H598</f>
        <v>0.017000000000000001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333</v>
      </c>
      <c r="AT598" s="230" t="s">
        <v>344</v>
      </c>
      <c r="AU598" s="230" t="s">
        <v>88</v>
      </c>
      <c r="AY598" s="18" t="s">
        <v>154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86</v>
      </c>
      <c r="BK598" s="231">
        <f>ROUND(I598*H598,2)</f>
        <v>0</v>
      </c>
      <c r="BL598" s="18" t="s">
        <v>239</v>
      </c>
      <c r="BM598" s="230" t="s">
        <v>1025</v>
      </c>
    </row>
    <row r="599" s="2" customFormat="1" ht="24.15" customHeight="1">
      <c r="A599" s="39"/>
      <c r="B599" s="40"/>
      <c r="C599" s="219" t="s">
        <v>1026</v>
      </c>
      <c r="D599" s="219" t="s">
        <v>156</v>
      </c>
      <c r="E599" s="220" t="s">
        <v>1027</v>
      </c>
      <c r="F599" s="221" t="s">
        <v>1028</v>
      </c>
      <c r="G599" s="222" t="s">
        <v>307</v>
      </c>
      <c r="H599" s="223">
        <v>1</v>
      </c>
      <c r="I599" s="224"/>
      <c r="J599" s="225">
        <f>ROUND(I599*H599,2)</f>
        <v>0</v>
      </c>
      <c r="K599" s="221" t="s">
        <v>160</v>
      </c>
      <c r="L599" s="45"/>
      <c r="M599" s="226" t="s">
        <v>1</v>
      </c>
      <c r="N599" s="227" t="s">
        <v>43</v>
      </c>
      <c r="O599" s="92"/>
      <c r="P599" s="228">
        <f>O599*H599</f>
        <v>0</v>
      </c>
      <c r="Q599" s="228">
        <v>0</v>
      </c>
      <c r="R599" s="228">
        <f>Q599*H599</f>
        <v>0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239</v>
      </c>
      <c r="AT599" s="230" t="s">
        <v>156</v>
      </c>
      <c r="AU599" s="230" t="s">
        <v>88</v>
      </c>
      <c r="AY599" s="18" t="s">
        <v>154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86</v>
      </c>
      <c r="BK599" s="231">
        <f>ROUND(I599*H599,2)</f>
        <v>0</v>
      </c>
      <c r="BL599" s="18" t="s">
        <v>239</v>
      </c>
      <c r="BM599" s="230" t="s">
        <v>1029</v>
      </c>
    </row>
    <row r="600" s="2" customFormat="1" ht="24.15" customHeight="1">
      <c r="A600" s="39"/>
      <c r="B600" s="40"/>
      <c r="C600" s="276" t="s">
        <v>1030</v>
      </c>
      <c r="D600" s="276" t="s">
        <v>344</v>
      </c>
      <c r="E600" s="277" t="s">
        <v>1031</v>
      </c>
      <c r="F600" s="278" t="s">
        <v>1032</v>
      </c>
      <c r="G600" s="279" t="s">
        <v>307</v>
      </c>
      <c r="H600" s="280">
        <v>1</v>
      </c>
      <c r="I600" s="281"/>
      <c r="J600" s="282">
        <f>ROUND(I600*H600,2)</f>
        <v>0</v>
      </c>
      <c r="K600" s="278" t="s">
        <v>160</v>
      </c>
      <c r="L600" s="283"/>
      <c r="M600" s="284" t="s">
        <v>1</v>
      </c>
      <c r="N600" s="285" t="s">
        <v>43</v>
      </c>
      <c r="O600" s="92"/>
      <c r="P600" s="228">
        <f>O600*H600</f>
        <v>0</v>
      </c>
      <c r="Q600" s="228">
        <v>0.032000000000000001</v>
      </c>
      <c r="R600" s="228">
        <f>Q600*H600</f>
        <v>0.032000000000000001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333</v>
      </c>
      <c r="AT600" s="230" t="s">
        <v>344</v>
      </c>
      <c r="AU600" s="230" t="s">
        <v>88</v>
      </c>
      <c r="AY600" s="18" t="s">
        <v>154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86</v>
      </c>
      <c r="BK600" s="231">
        <f>ROUND(I600*H600,2)</f>
        <v>0</v>
      </c>
      <c r="BL600" s="18" t="s">
        <v>239</v>
      </c>
      <c r="BM600" s="230" t="s">
        <v>1033</v>
      </c>
    </row>
    <row r="601" s="2" customFormat="1" ht="24.15" customHeight="1">
      <c r="A601" s="39"/>
      <c r="B601" s="40"/>
      <c r="C601" s="219" t="s">
        <v>1034</v>
      </c>
      <c r="D601" s="219" t="s">
        <v>156</v>
      </c>
      <c r="E601" s="220" t="s">
        <v>1035</v>
      </c>
      <c r="F601" s="221" t="s">
        <v>1036</v>
      </c>
      <c r="G601" s="222" t="s">
        <v>307</v>
      </c>
      <c r="H601" s="223">
        <v>2</v>
      </c>
      <c r="I601" s="224"/>
      <c r="J601" s="225">
        <f>ROUND(I601*H601,2)</f>
        <v>0</v>
      </c>
      <c r="K601" s="221" t="s">
        <v>160</v>
      </c>
      <c r="L601" s="45"/>
      <c r="M601" s="226" t="s">
        <v>1</v>
      </c>
      <c r="N601" s="227" t="s">
        <v>43</v>
      </c>
      <c r="O601" s="92"/>
      <c r="P601" s="228">
        <f>O601*H601</f>
        <v>0</v>
      </c>
      <c r="Q601" s="228">
        <v>0</v>
      </c>
      <c r="R601" s="228">
        <f>Q601*H601</f>
        <v>0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239</v>
      </c>
      <c r="AT601" s="230" t="s">
        <v>156</v>
      </c>
      <c r="AU601" s="230" t="s">
        <v>88</v>
      </c>
      <c r="AY601" s="18" t="s">
        <v>154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86</v>
      </c>
      <c r="BK601" s="231">
        <f>ROUND(I601*H601,2)</f>
        <v>0</v>
      </c>
      <c r="BL601" s="18" t="s">
        <v>239</v>
      </c>
      <c r="BM601" s="230" t="s">
        <v>1037</v>
      </c>
    </row>
    <row r="602" s="2" customFormat="1" ht="33" customHeight="1">
      <c r="A602" s="39"/>
      <c r="B602" s="40"/>
      <c r="C602" s="276" t="s">
        <v>1038</v>
      </c>
      <c r="D602" s="276" t="s">
        <v>344</v>
      </c>
      <c r="E602" s="277" t="s">
        <v>1039</v>
      </c>
      <c r="F602" s="278" t="s">
        <v>1040</v>
      </c>
      <c r="G602" s="279" t="s">
        <v>307</v>
      </c>
      <c r="H602" s="280">
        <v>2</v>
      </c>
      <c r="I602" s="281"/>
      <c r="J602" s="282">
        <f>ROUND(I602*H602,2)</f>
        <v>0</v>
      </c>
      <c r="K602" s="278" t="s">
        <v>160</v>
      </c>
      <c r="L602" s="283"/>
      <c r="M602" s="284" t="s">
        <v>1</v>
      </c>
      <c r="N602" s="285" t="s">
        <v>43</v>
      </c>
      <c r="O602" s="92"/>
      <c r="P602" s="228">
        <f>O602*H602</f>
        <v>0</v>
      </c>
      <c r="Q602" s="228">
        <v>0.037999999999999999</v>
      </c>
      <c r="R602" s="228">
        <f>Q602*H602</f>
        <v>0.075999999999999998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333</v>
      </c>
      <c r="AT602" s="230" t="s">
        <v>344</v>
      </c>
      <c r="AU602" s="230" t="s">
        <v>88</v>
      </c>
      <c r="AY602" s="18" t="s">
        <v>154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86</v>
      </c>
      <c r="BK602" s="231">
        <f>ROUND(I602*H602,2)</f>
        <v>0</v>
      </c>
      <c r="BL602" s="18" t="s">
        <v>239</v>
      </c>
      <c r="BM602" s="230" t="s">
        <v>1041</v>
      </c>
    </row>
    <row r="603" s="2" customFormat="1" ht="24.15" customHeight="1">
      <c r="A603" s="39"/>
      <c r="B603" s="40"/>
      <c r="C603" s="219" t="s">
        <v>1042</v>
      </c>
      <c r="D603" s="219" t="s">
        <v>156</v>
      </c>
      <c r="E603" s="220" t="s">
        <v>1043</v>
      </c>
      <c r="F603" s="221" t="s">
        <v>1044</v>
      </c>
      <c r="G603" s="222" t="s">
        <v>307</v>
      </c>
      <c r="H603" s="223">
        <v>3</v>
      </c>
      <c r="I603" s="224"/>
      <c r="J603" s="225">
        <f>ROUND(I603*H603,2)</f>
        <v>0</v>
      </c>
      <c r="K603" s="221" t="s">
        <v>160</v>
      </c>
      <c r="L603" s="45"/>
      <c r="M603" s="226" t="s">
        <v>1</v>
      </c>
      <c r="N603" s="227" t="s">
        <v>43</v>
      </c>
      <c r="O603" s="92"/>
      <c r="P603" s="228">
        <f>O603*H603</f>
        <v>0</v>
      </c>
      <c r="Q603" s="228">
        <v>0.00092000000000000003</v>
      </c>
      <c r="R603" s="228">
        <f>Q603*H603</f>
        <v>0.0027600000000000003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161</v>
      </c>
      <c r="AT603" s="230" t="s">
        <v>156</v>
      </c>
      <c r="AU603" s="230" t="s">
        <v>88</v>
      </c>
      <c r="AY603" s="18" t="s">
        <v>154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86</v>
      </c>
      <c r="BK603" s="231">
        <f>ROUND(I603*H603,2)</f>
        <v>0</v>
      </c>
      <c r="BL603" s="18" t="s">
        <v>161</v>
      </c>
      <c r="BM603" s="230" t="s">
        <v>1045</v>
      </c>
    </row>
    <row r="604" s="2" customFormat="1" ht="24.15" customHeight="1">
      <c r="A604" s="39"/>
      <c r="B604" s="40"/>
      <c r="C604" s="276" t="s">
        <v>1046</v>
      </c>
      <c r="D604" s="276" t="s">
        <v>344</v>
      </c>
      <c r="E604" s="277" t="s">
        <v>1047</v>
      </c>
      <c r="F604" s="278" t="s">
        <v>1048</v>
      </c>
      <c r="G604" s="279" t="s">
        <v>159</v>
      </c>
      <c r="H604" s="280">
        <v>5.25</v>
      </c>
      <c r="I604" s="281"/>
      <c r="J604" s="282">
        <f>ROUND(I604*H604,2)</f>
        <v>0</v>
      </c>
      <c r="K604" s="278" t="s">
        <v>160</v>
      </c>
      <c r="L604" s="283"/>
      <c r="M604" s="284" t="s">
        <v>1</v>
      </c>
      <c r="N604" s="285" t="s">
        <v>43</v>
      </c>
      <c r="O604" s="92"/>
      <c r="P604" s="228">
        <f>O604*H604</f>
        <v>0</v>
      </c>
      <c r="Q604" s="228">
        <v>0.025440000000000001</v>
      </c>
      <c r="R604" s="228">
        <f>Q604*H604</f>
        <v>0.13356000000000001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199</v>
      </c>
      <c r="AT604" s="230" t="s">
        <v>344</v>
      </c>
      <c r="AU604" s="230" t="s">
        <v>88</v>
      </c>
      <c r="AY604" s="18" t="s">
        <v>154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86</v>
      </c>
      <c r="BK604" s="231">
        <f>ROUND(I604*H604,2)</f>
        <v>0</v>
      </c>
      <c r="BL604" s="18" t="s">
        <v>161</v>
      </c>
      <c r="BM604" s="230" t="s">
        <v>1049</v>
      </c>
    </row>
    <row r="605" s="14" customFormat="1">
      <c r="A605" s="14"/>
      <c r="B605" s="243"/>
      <c r="C605" s="244"/>
      <c r="D605" s="234" t="s">
        <v>163</v>
      </c>
      <c r="E605" s="245" t="s">
        <v>1</v>
      </c>
      <c r="F605" s="246" t="s">
        <v>1050</v>
      </c>
      <c r="G605" s="244"/>
      <c r="H605" s="247">
        <v>3.3599999999999999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163</v>
      </c>
      <c r="AU605" s="253" t="s">
        <v>88</v>
      </c>
      <c r="AV605" s="14" t="s">
        <v>88</v>
      </c>
      <c r="AW605" s="14" t="s">
        <v>32</v>
      </c>
      <c r="AX605" s="14" t="s">
        <v>78</v>
      </c>
      <c r="AY605" s="253" t="s">
        <v>154</v>
      </c>
    </row>
    <row r="606" s="14" customFormat="1">
      <c r="A606" s="14"/>
      <c r="B606" s="243"/>
      <c r="C606" s="244"/>
      <c r="D606" s="234" t="s">
        <v>163</v>
      </c>
      <c r="E606" s="245" t="s">
        <v>1</v>
      </c>
      <c r="F606" s="246" t="s">
        <v>1051</v>
      </c>
      <c r="G606" s="244"/>
      <c r="H606" s="247">
        <v>1.8899999999999999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163</v>
      </c>
      <c r="AU606" s="253" t="s">
        <v>88</v>
      </c>
      <c r="AV606" s="14" t="s">
        <v>88</v>
      </c>
      <c r="AW606" s="14" t="s">
        <v>32</v>
      </c>
      <c r="AX606" s="14" t="s">
        <v>78</v>
      </c>
      <c r="AY606" s="253" t="s">
        <v>154</v>
      </c>
    </row>
    <row r="607" s="15" customFormat="1">
      <c r="A607" s="15"/>
      <c r="B607" s="254"/>
      <c r="C607" s="255"/>
      <c r="D607" s="234" t="s">
        <v>163</v>
      </c>
      <c r="E607" s="256" t="s">
        <v>1</v>
      </c>
      <c r="F607" s="257" t="s">
        <v>166</v>
      </c>
      <c r="G607" s="255"/>
      <c r="H607" s="258">
        <v>5.25</v>
      </c>
      <c r="I607" s="259"/>
      <c r="J607" s="255"/>
      <c r="K607" s="255"/>
      <c r="L607" s="260"/>
      <c r="M607" s="261"/>
      <c r="N607" s="262"/>
      <c r="O607" s="262"/>
      <c r="P607" s="262"/>
      <c r="Q607" s="262"/>
      <c r="R607" s="262"/>
      <c r="S607" s="262"/>
      <c r="T607" s="263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4" t="s">
        <v>163</v>
      </c>
      <c r="AU607" s="264" t="s">
        <v>88</v>
      </c>
      <c r="AV607" s="15" t="s">
        <v>161</v>
      </c>
      <c r="AW607" s="15" t="s">
        <v>32</v>
      </c>
      <c r="AX607" s="15" t="s">
        <v>86</v>
      </c>
      <c r="AY607" s="264" t="s">
        <v>154</v>
      </c>
    </row>
    <row r="608" s="2" customFormat="1" ht="24.15" customHeight="1">
      <c r="A608" s="39"/>
      <c r="B608" s="40"/>
      <c r="C608" s="219" t="s">
        <v>1052</v>
      </c>
      <c r="D608" s="219" t="s">
        <v>156</v>
      </c>
      <c r="E608" s="220" t="s">
        <v>1053</v>
      </c>
      <c r="F608" s="221" t="s">
        <v>1054</v>
      </c>
      <c r="G608" s="222" t="s">
        <v>307</v>
      </c>
      <c r="H608" s="223">
        <v>1</v>
      </c>
      <c r="I608" s="224"/>
      <c r="J608" s="225">
        <f>ROUND(I608*H608,2)</f>
        <v>0</v>
      </c>
      <c r="K608" s="221" t="s">
        <v>160</v>
      </c>
      <c r="L608" s="45"/>
      <c r="M608" s="226" t="s">
        <v>1</v>
      </c>
      <c r="N608" s="227" t="s">
        <v>43</v>
      </c>
      <c r="O608" s="92"/>
      <c r="P608" s="228">
        <f>O608*H608</f>
        <v>0</v>
      </c>
      <c r="Q608" s="228">
        <v>0.00088000000000000003</v>
      </c>
      <c r="R608" s="228">
        <f>Q608*H608</f>
        <v>0.00088000000000000003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239</v>
      </c>
      <c r="AT608" s="230" t="s">
        <v>156</v>
      </c>
      <c r="AU608" s="230" t="s">
        <v>88</v>
      </c>
      <c r="AY608" s="18" t="s">
        <v>154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86</v>
      </c>
      <c r="BK608" s="231">
        <f>ROUND(I608*H608,2)</f>
        <v>0</v>
      </c>
      <c r="BL608" s="18" t="s">
        <v>239</v>
      </c>
      <c r="BM608" s="230" t="s">
        <v>1055</v>
      </c>
    </row>
    <row r="609" s="2" customFormat="1" ht="24.15" customHeight="1">
      <c r="A609" s="39"/>
      <c r="B609" s="40"/>
      <c r="C609" s="276" t="s">
        <v>1056</v>
      </c>
      <c r="D609" s="276" t="s">
        <v>344</v>
      </c>
      <c r="E609" s="277" t="s">
        <v>1057</v>
      </c>
      <c r="F609" s="278" t="s">
        <v>1058</v>
      </c>
      <c r="G609" s="279" t="s">
        <v>159</v>
      </c>
      <c r="H609" s="280">
        <v>2.835</v>
      </c>
      <c r="I609" s="281"/>
      <c r="J609" s="282">
        <f>ROUND(I609*H609,2)</f>
        <v>0</v>
      </c>
      <c r="K609" s="278" t="s">
        <v>160</v>
      </c>
      <c r="L609" s="283"/>
      <c r="M609" s="284" t="s">
        <v>1</v>
      </c>
      <c r="N609" s="285" t="s">
        <v>43</v>
      </c>
      <c r="O609" s="92"/>
      <c r="P609" s="228">
        <f>O609*H609</f>
        <v>0</v>
      </c>
      <c r="Q609" s="228">
        <v>0.040210000000000003</v>
      </c>
      <c r="R609" s="228">
        <f>Q609*H609</f>
        <v>0.11399535000000001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333</v>
      </c>
      <c r="AT609" s="230" t="s">
        <v>344</v>
      </c>
      <c r="AU609" s="230" t="s">
        <v>88</v>
      </c>
      <c r="AY609" s="18" t="s">
        <v>154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86</v>
      </c>
      <c r="BK609" s="231">
        <f>ROUND(I609*H609,2)</f>
        <v>0</v>
      </c>
      <c r="BL609" s="18" t="s">
        <v>239</v>
      </c>
      <c r="BM609" s="230" t="s">
        <v>1059</v>
      </c>
    </row>
    <row r="610" s="14" customFormat="1">
      <c r="A610" s="14"/>
      <c r="B610" s="243"/>
      <c r="C610" s="244"/>
      <c r="D610" s="234" t="s">
        <v>163</v>
      </c>
      <c r="E610" s="245" t="s">
        <v>1</v>
      </c>
      <c r="F610" s="246" t="s">
        <v>1060</v>
      </c>
      <c r="G610" s="244"/>
      <c r="H610" s="247">
        <v>2.835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163</v>
      </c>
      <c r="AU610" s="253" t="s">
        <v>88</v>
      </c>
      <c r="AV610" s="14" t="s">
        <v>88</v>
      </c>
      <c r="AW610" s="14" t="s">
        <v>32</v>
      </c>
      <c r="AX610" s="14" t="s">
        <v>78</v>
      </c>
      <c r="AY610" s="253" t="s">
        <v>154</v>
      </c>
    </row>
    <row r="611" s="15" customFormat="1">
      <c r="A611" s="15"/>
      <c r="B611" s="254"/>
      <c r="C611" s="255"/>
      <c r="D611" s="234" t="s">
        <v>163</v>
      </c>
      <c r="E611" s="256" t="s">
        <v>1</v>
      </c>
      <c r="F611" s="257" t="s">
        <v>166</v>
      </c>
      <c r="G611" s="255"/>
      <c r="H611" s="258">
        <v>2.835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4" t="s">
        <v>163</v>
      </c>
      <c r="AU611" s="264" t="s">
        <v>88</v>
      </c>
      <c r="AV611" s="15" t="s">
        <v>161</v>
      </c>
      <c r="AW611" s="15" t="s">
        <v>32</v>
      </c>
      <c r="AX611" s="15" t="s">
        <v>86</v>
      </c>
      <c r="AY611" s="264" t="s">
        <v>154</v>
      </c>
    </row>
    <row r="612" s="2" customFormat="1" ht="21.75" customHeight="1">
      <c r="A612" s="39"/>
      <c r="B612" s="40"/>
      <c r="C612" s="219" t="s">
        <v>1061</v>
      </c>
      <c r="D612" s="219" t="s">
        <v>156</v>
      </c>
      <c r="E612" s="220" t="s">
        <v>1062</v>
      </c>
      <c r="F612" s="221" t="s">
        <v>1063</v>
      </c>
      <c r="G612" s="222" t="s">
        <v>307</v>
      </c>
      <c r="H612" s="223">
        <v>17</v>
      </c>
      <c r="I612" s="224"/>
      <c r="J612" s="225">
        <f>ROUND(I612*H612,2)</f>
        <v>0</v>
      </c>
      <c r="K612" s="221" t="s">
        <v>160</v>
      </c>
      <c r="L612" s="45"/>
      <c r="M612" s="226" t="s">
        <v>1</v>
      </c>
      <c r="N612" s="227" t="s">
        <v>43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239</v>
      </c>
      <c r="AT612" s="230" t="s">
        <v>156</v>
      </c>
      <c r="AU612" s="230" t="s">
        <v>88</v>
      </c>
      <c r="AY612" s="18" t="s">
        <v>154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86</v>
      </c>
      <c r="BK612" s="231">
        <f>ROUND(I612*H612,2)</f>
        <v>0</v>
      </c>
      <c r="BL612" s="18" t="s">
        <v>239</v>
      </c>
      <c r="BM612" s="230" t="s">
        <v>1064</v>
      </c>
    </row>
    <row r="613" s="2" customFormat="1" ht="24.15" customHeight="1">
      <c r="A613" s="39"/>
      <c r="B613" s="40"/>
      <c r="C613" s="276" t="s">
        <v>1065</v>
      </c>
      <c r="D613" s="276" t="s">
        <v>344</v>
      </c>
      <c r="E613" s="277" t="s">
        <v>1066</v>
      </c>
      <c r="F613" s="278" t="s">
        <v>1067</v>
      </c>
      <c r="G613" s="279" t="s">
        <v>307</v>
      </c>
      <c r="H613" s="280">
        <v>17</v>
      </c>
      <c r="I613" s="281"/>
      <c r="J613" s="282">
        <f>ROUND(I613*H613,2)</f>
        <v>0</v>
      </c>
      <c r="K613" s="278" t="s">
        <v>160</v>
      </c>
      <c r="L613" s="283"/>
      <c r="M613" s="284" t="s">
        <v>1</v>
      </c>
      <c r="N613" s="285" t="s">
        <v>43</v>
      </c>
      <c r="O613" s="92"/>
      <c r="P613" s="228">
        <f>O613*H613</f>
        <v>0</v>
      </c>
      <c r="Q613" s="228">
        <v>0.0011999999999999999</v>
      </c>
      <c r="R613" s="228">
        <f>Q613*H613</f>
        <v>0.020399999999999998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333</v>
      </c>
      <c r="AT613" s="230" t="s">
        <v>344</v>
      </c>
      <c r="AU613" s="230" t="s">
        <v>88</v>
      </c>
      <c r="AY613" s="18" t="s">
        <v>154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86</v>
      </c>
      <c r="BK613" s="231">
        <f>ROUND(I613*H613,2)</f>
        <v>0</v>
      </c>
      <c r="BL613" s="18" t="s">
        <v>239</v>
      </c>
      <c r="BM613" s="230" t="s">
        <v>1068</v>
      </c>
    </row>
    <row r="614" s="2" customFormat="1" ht="21.75" customHeight="1">
      <c r="A614" s="39"/>
      <c r="B614" s="40"/>
      <c r="C614" s="219" t="s">
        <v>1069</v>
      </c>
      <c r="D614" s="219" t="s">
        <v>156</v>
      </c>
      <c r="E614" s="220" t="s">
        <v>1070</v>
      </c>
      <c r="F614" s="221" t="s">
        <v>1071</v>
      </c>
      <c r="G614" s="222" t="s">
        <v>307</v>
      </c>
      <c r="H614" s="223">
        <v>4</v>
      </c>
      <c r="I614" s="224"/>
      <c r="J614" s="225">
        <f>ROUND(I614*H614,2)</f>
        <v>0</v>
      </c>
      <c r="K614" s="221" t="s">
        <v>160</v>
      </c>
      <c r="L614" s="45"/>
      <c r="M614" s="226" t="s">
        <v>1</v>
      </c>
      <c r="N614" s="227" t="s">
        <v>43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239</v>
      </c>
      <c r="AT614" s="230" t="s">
        <v>156</v>
      </c>
      <c r="AU614" s="230" t="s">
        <v>88</v>
      </c>
      <c r="AY614" s="18" t="s">
        <v>154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86</v>
      </c>
      <c r="BK614" s="231">
        <f>ROUND(I614*H614,2)</f>
        <v>0</v>
      </c>
      <c r="BL614" s="18" t="s">
        <v>239</v>
      </c>
      <c r="BM614" s="230" t="s">
        <v>1072</v>
      </c>
    </row>
    <row r="615" s="2" customFormat="1" ht="24.15" customHeight="1">
      <c r="A615" s="39"/>
      <c r="B615" s="40"/>
      <c r="C615" s="276" t="s">
        <v>1073</v>
      </c>
      <c r="D615" s="276" t="s">
        <v>344</v>
      </c>
      <c r="E615" s="277" t="s">
        <v>1074</v>
      </c>
      <c r="F615" s="278" t="s">
        <v>1075</v>
      </c>
      <c r="G615" s="279" t="s">
        <v>307</v>
      </c>
      <c r="H615" s="280">
        <v>4</v>
      </c>
      <c r="I615" s="281"/>
      <c r="J615" s="282">
        <f>ROUND(I615*H615,2)</f>
        <v>0</v>
      </c>
      <c r="K615" s="278" t="s">
        <v>160</v>
      </c>
      <c r="L615" s="283"/>
      <c r="M615" s="284" t="s">
        <v>1</v>
      </c>
      <c r="N615" s="285" t="s">
        <v>43</v>
      </c>
      <c r="O615" s="92"/>
      <c r="P615" s="228">
        <f>O615*H615</f>
        <v>0</v>
      </c>
      <c r="Q615" s="228">
        <v>0.0014</v>
      </c>
      <c r="R615" s="228">
        <f>Q615*H615</f>
        <v>0.0055999999999999999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333</v>
      </c>
      <c r="AT615" s="230" t="s">
        <v>344</v>
      </c>
      <c r="AU615" s="230" t="s">
        <v>88</v>
      </c>
      <c r="AY615" s="18" t="s">
        <v>154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86</v>
      </c>
      <c r="BK615" s="231">
        <f>ROUND(I615*H615,2)</f>
        <v>0</v>
      </c>
      <c r="BL615" s="18" t="s">
        <v>239</v>
      </c>
      <c r="BM615" s="230" t="s">
        <v>1076</v>
      </c>
    </row>
    <row r="616" s="2" customFormat="1" ht="24.15" customHeight="1">
      <c r="A616" s="39"/>
      <c r="B616" s="40"/>
      <c r="C616" s="219" t="s">
        <v>1077</v>
      </c>
      <c r="D616" s="219" t="s">
        <v>156</v>
      </c>
      <c r="E616" s="220" t="s">
        <v>1078</v>
      </c>
      <c r="F616" s="221" t="s">
        <v>1079</v>
      </c>
      <c r="G616" s="222" t="s">
        <v>307</v>
      </c>
      <c r="H616" s="223">
        <v>4</v>
      </c>
      <c r="I616" s="224"/>
      <c r="J616" s="225">
        <f>ROUND(I616*H616,2)</f>
        <v>0</v>
      </c>
      <c r="K616" s="221" t="s">
        <v>160</v>
      </c>
      <c r="L616" s="45"/>
      <c r="M616" s="226" t="s">
        <v>1</v>
      </c>
      <c r="N616" s="227" t="s">
        <v>43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0.024</v>
      </c>
      <c r="T616" s="229">
        <f>S616*H616</f>
        <v>0.096000000000000002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239</v>
      </c>
      <c r="AT616" s="230" t="s">
        <v>156</v>
      </c>
      <c r="AU616" s="230" t="s">
        <v>88</v>
      </c>
      <c r="AY616" s="18" t="s">
        <v>154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86</v>
      </c>
      <c r="BK616" s="231">
        <f>ROUND(I616*H616,2)</f>
        <v>0</v>
      </c>
      <c r="BL616" s="18" t="s">
        <v>239</v>
      </c>
      <c r="BM616" s="230" t="s">
        <v>1080</v>
      </c>
    </row>
    <row r="617" s="14" customFormat="1">
      <c r="A617" s="14"/>
      <c r="B617" s="243"/>
      <c r="C617" s="244"/>
      <c r="D617" s="234" t="s">
        <v>163</v>
      </c>
      <c r="E617" s="245" t="s">
        <v>1</v>
      </c>
      <c r="F617" s="246" t="s">
        <v>1081</v>
      </c>
      <c r="G617" s="244"/>
      <c r="H617" s="247">
        <v>4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163</v>
      </c>
      <c r="AU617" s="253" t="s">
        <v>88</v>
      </c>
      <c r="AV617" s="14" t="s">
        <v>88</v>
      </c>
      <c r="AW617" s="14" t="s">
        <v>32</v>
      </c>
      <c r="AX617" s="14" t="s">
        <v>78</v>
      </c>
      <c r="AY617" s="253" t="s">
        <v>154</v>
      </c>
    </row>
    <row r="618" s="15" customFormat="1">
      <c r="A618" s="15"/>
      <c r="B618" s="254"/>
      <c r="C618" s="255"/>
      <c r="D618" s="234" t="s">
        <v>163</v>
      </c>
      <c r="E618" s="256" t="s">
        <v>1</v>
      </c>
      <c r="F618" s="257" t="s">
        <v>166</v>
      </c>
      <c r="G618" s="255"/>
      <c r="H618" s="258">
        <v>4</v>
      </c>
      <c r="I618" s="259"/>
      <c r="J618" s="255"/>
      <c r="K618" s="255"/>
      <c r="L618" s="260"/>
      <c r="M618" s="261"/>
      <c r="N618" s="262"/>
      <c r="O618" s="262"/>
      <c r="P618" s="262"/>
      <c r="Q618" s="262"/>
      <c r="R618" s="262"/>
      <c r="S618" s="262"/>
      <c r="T618" s="263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4" t="s">
        <v>163</v>
      </c>
      <c r="AU618" s="264" t="s">
        <v>88</v>
      </c>
      <c r="AV618" s="15" t="s">
        <v>161</v>
      </c>
      <c r="AW618" s="15" t="s">
        <v>32</v>
      </c>
      <c r="AX618" s="15" t="s">
        <v>86</v>
      </c>
      <c r="AY618" s="264" t="s">
        <v>154</v>
      </c>
    </row>
    <row r="619" s="2" customFormat="1" ht="24.15" customHeight="1">
      <c r="A619" s="39"/>
      <c r="B619" s="40"/>
      <c r="C619" s="219" t="s">
        <v>1082</v>
      </c>
      <c r="D619" s="219" t="s">
        <v>156</v>
      </c>
      <c r="E619" s="220" t="s">
        <v>1083</v>
      </c>
      <c r="F619" s="221" t="s">
        <v>1084</v>
      </c>
      <c r="G619" s="222" t="s">
        <v>307</v>
      </c>
      <c r="H619" s="223">
        <v>15</v>
      </c>
      <c r="I619" s="224"/>
      <c r="J619" s="225">
        <f>ROUND(I619*H619,2)</f>
        <v>0</v>
      </c>
      <c r="K619" s="221" t="s">
        <v>160</v>
      </c>
      <c r="L619" s="45"/>
      <c r="M619" s="226" t="s">
        <v>1</v>
      </c>
      <c r="N619" s="227" t="s">
        <v>43</v>
      </c>
      <c r="O619" s="92"/>
      <c r="P619" s="228">
        <f>O619*H619</f>
        <v>0</v>
      </c>
      <c r="Q619" s="228">
        <v>0</v>
      </c>
      <c r="R619" s="228">
        <f>Q619*H619</f>
        <v>0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239</v>
      </c>
      <c r="AT619" s="230" t="s">
        <v>156</v>
      </c>
      <c r="AU619" s="230" t="s">
        <v>88</v>
      </c>
      <c r="AY619" s="18" t="s">
        <v>154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86</v>
      </c>
      <c r="BK619" s="231">
        <f>ROUND(I619*H619,2)</f>
        <v>0</v>
      </c>
      <c r="BL619" s="18" t="s">
        <v>239</v>
      </c>
      <c r="BM619" s="230" t="s">
        <v>1085</v>
      </c>
    </row>
    <row r="620" s="14" customFormat="1">
      <c r="A620" s="14"/>
      <c r="B620" s="243"/>
      <c r="C620" s="244"/>
      <c r="D620" s="234" t="s">
        <v>163</v>
      </c>
      <c r="E620" s="245" t="s">
        <v>1</v>
      </c>
      <c r="F620" s="246" t="s">
        <v>1086</v>
      </c>
      <c r="G620" s="244"/>
      <c r="H620" s="247">
        <v>15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163</v>
      </c>
      <c r="AU620" s="253" t="s">
        <v>88</v>
      </c>
      <c r="AV620" s="14" t="s">
        <v>88</v>
      </c>
      <c r="AW620" s="14" t="s">
        <v>32</v>
      </c>
      <c r="AX620" s="14" t="s">
        <v>78</v>
      </c>
      <c r="AY620" s="253" t="s">
        <v>154</v>
      </c>
    </row>
    <row r="621" s="15" customFormat="1">
      <c r="A621" s="15"/>
      <c r="B621" s="254"/>
      <c r="C621" s="255"/>
      <c r="D621" s="234" t="s">
        <v>163</v>
      </c>
      <c r="E621" s="256" t="s">
        <v>1</v>
      </c>
      <c r="F621" s="257" t="s">
        <v>166</v>
      </c>
      <c r="G621" s="255"/>
      <c r="H621" s="258">
        <v>15</v>
      </c>
      <c r="I621" s="259"/>
      <c r="J621" s="255"/>
      <c r="K621" s="255"/>
      <c r="L621" s="260"/>
      <c r="M621" s="261"/>
      <c r="N621" s="262"/>
      <c r="O621" s="262"/>
      <c r="P621" s="262"/>
      <c r="Q621" s="262"/>
      <c r="R621" s="262"/>
      <c r="S621" s="262"/>
      <c r="T621" s="26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4" t="s">
        <v>163</v>
      </c>
      <c r="AU621" s="264" t="s">
        <v>88</v>
      </c>
      <c r="AV621" s="15" t="s">
        <v>161</v>
      </c>
      <c r="AW621" s="15" t="s">
        <v>32</v>
      </c>
      <c r="AX621" s="15" t="s">
        <v>86</v>
      </c>
      <c r="AY621" s="264" t="s">
        <v>154</v>
      </c>
    </row>
    <row r="622" s="2" customFormat="1" ht="24.15" customHeight="1">
      <c r="A622" s="39"/>
      <c r="B622" s="40"/>
      <c r="C622" s="276" t="s">
        <v>1087</v>
      </c>
      <c r="D622" s="276" t="s">
        <v>344</v>
      </c>
      <c r="E622" s="277" t="s">
        <v>1088</v>
      </c>
      <c r="F622" s="278" t="s">
        <v>1089</v>
      </c>
      <c r="G622" s="279" t="s">
        <v>377</v>
      </c>
      <c r="H622" s="280">
        <v>21</v>
      </c>
      <c r="I622" s="281"/>
      <c r="J622" s="282">
        <f>ROUND(I622*H622,2)</f>
        <v>0</v>
      </c>
      <c r="K622" s="278" t="s">
        <v>160</v>
      </c>
      <c r="L622" s="283"/>
      <c r="M622" s="284" t="s">
        <v>1</v>
      </c>
      <c r="N622" s="285" t="s">
        <v>43</v>
      </c>
      <c r="O622" s="92"/>
      <c r="P622" s="228">
        <f>O622*H622</f>
        <v>0</v>
      </c>
      <c r="Q622" s="228">
        <v>0.0040000000000000001</v>
      </c>
      <c r="R622" s="228">
        <f>Q622*H622</f>
        <v>0.084000000000000005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333</v>
      </c>
      <c r="AT622" s="230" t="s">
        <v>344</v>
      </c>
      <c r="AU622" s="230" t="s">
        <v>88</v>
      </c>
      <c r="AY622" s="18" t="s">
        <v>154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86</v>
      </c>
      <c r="BK622" s="231">
        <f>ROUND(I622*H622,2)</f>
        <v>0</v>
      </c>
      <c r="BL622" s="18" t="s">
        <v>239</v>
      </c>
      <c r="BM622" s="230" t="s">
        <v>1090</v>
      </c>
    </row>
    <row r="623" s="14" customFormat="1">
      <c r="A623" s="14"/>
      <c r="B623" s="243"/>
      <c r="C623" s="244"/>
      <c r="D623" s="234" t="s">
        <v>163</v>
      </c>
      <c r="E623" s="245" t="s">
        <v>1</v>
      </c>
      <c r="F623" s="246" t="s">
        <v>941</v>
      </c>
      <c r="G623" s="244"/>
      <c r="H623" s="247">
        <v>2.3999999999999999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163</v>
      </c>
      <c r="AU623" s="253" t="s">
        <v>88</v>
      </c>
      <c r="AV623" s="14" t="s">
        <v>88</v>
      </c>
      <c r="AW623" s="14" t="s">
        <v>32</v>
      </c>
      <c r="AX623" s="14" t="s">
        <v>78</v>
      </c>
      <c r="AY623" s="253" t="s">
        <v>154</v>
      </c>
    </row>
    <row r="624" s="14" customFormat="1">
      <c r="A624" s="14"/>
      <c r="B624" s="243"/>
      <c r="C624" s="244"/>
      <c r="D624" s="234" t="s">
        <v>163</v>
      </c>
      <c r="E624" s="245" t="s">
        <v>1</v>
      </c>
      <c r="F624" s="246" t="s">
        <v>942</v>
      </c>
      <c r="G624" s="244"/>
      <c r="H624" s="247">
        <v>3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163</v>
      </c>
      <c r="AU624" s="253" t="s">
        <v>88</v>
      </c>
      <c r="AV624" s="14" t="s">
        <v>88</v>
      </c>
      <c r="AW624" s="14" t="s">
        <v>32</v>
      </c>
      <c r="AX624" s="14" t="s">
        <v>78</v>
      </c>
      <c r="AY624" s="253" t="s">
        <v>154</v>
      </c>
    </row>
    <row r="625" s="14" customFormat="1">
      <c r="A625" s="14"/>
      <c r="B625" s="243"/>
      <c r="C625" s="244"/>
      <c r="D625" s="234" t="s">
        <v>163</v>
      </c>
      <c r="E625" s="245" t="s">
        <v>1</v>
      </c>
      <c r="F625" s="246" t="s">
        <v>944</v>
      </c>
      <c r="G625" s="244"/>
      <c r="H625" s="247">
        <v>1.5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163</v>
      </c>
      <c r="AU625" s="253" t="s">
        <v>88</v>
      </c>
      <c r="AV625" s="14" t="s">
        <v>88</v>
      </c>
      <c r="AW625" s="14" t="s">
        <v>32</v>
      </c>
      <c r="AX625" s="14" t="s">
        <v>78</v>
      </c>
      <c r="AY625" s="253" t="s">
        <v>154</v>
      </c>
    </row>
    <row r="626" s="14" customFormat="1">
      <c r="A626" s="14"/>
      <c r="B626" s="243"/>
      <c r="C626" s="244"/>
      <c r="D626" s="234" t="s">
        <v>163</v>
      </c>
      <c r="E626" s="245" t="s">
        <v>1</v>
      </c>
      <c r="F626" s="246" t="s">
        <v>945</v>
      </c>
      <c r="G626" s="244"/>
      <c r="H626" s="247">
        <v>1.2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163</v>
      </c>
      <c r="AU626" s="253" t="s">
        <v>88</v>
      </c>
      <c r="AV626" s="14" t="s">
        <v>88</v>
      </c>
      <c r="AW626" s="14" t="s">
        <v>32</v>
      </c>
      <c r="AX626" s="14" t="s">
        <v>78</v>
      </c>
      <c r="AY626" s="253" t="s">
        <v>154</v>
      </c>
    </row>
    <row r="627" s="14" customFormat="1">
      <c r="A627" s="14"/>
      <c r="B627" s="243"/>
      <c r="C627" s="244"/>
      <c r="D627" s="234" t="s">
        <v>163</v>
      </c>
      <c r="E627" s="245" t="s">
        <v>1</v>
      </c>
      <c r="F627" s="246" t="s">
        <v>1091</v>
      </c>
      <c r="G627" s="244"/>
      <c r="H627" s="247">
        <v>7.5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3" t="s">
        <v>163</v>
      </c>
      <c r="AU627" s="253" t="s">
        <v>88</v>
      </c>
      <c r="AV627" s="14" t="s">
        <v>88</v>
      </c>
      <c r="AW627" s="14" t="s">
        <v>32</v>
      </c>
      <c r="AX627" s="14" t="s">
        <v>78</v>
      </c>
      <c r="AY627" s="253" t="s">
        <v>154</v>
      </c>
    </row>
    <row r="628" s="14" customFormat="1">
      <c r="A628" s="14"/>
      <c r="B628" s="243"/>
      <c r="C628" s="244"/>
      <c r="D628" s="234" t="s">
        <v>163</v>
      </c>
      <c r="E628" s="245" t="s">
        <v>1</v>
      </c>
      <c r="F628" s="246" t="s">
        <v>941</v>
      </c>
      <c r="G628" s="244"/>
      <c r="H628" s="247">
        <v>2.3999999999999999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163</v>
      </c>
      <c r="AU628" s="253" t="s">
        <v>88</v>
      </c>
      <c r="AV628" s="14" t="s">
        <v>88</v>
      </c>
      <c r="AW628" s="14" t="s">
        <v>32</v>
      </c>
      <c r="AX628" s="14" t="s">
        <v>78</v>
      </c>
      <c r="AY628" s="253" t="s">
        <v>154</v>
      </c>
    </row>
    <row r="629" s="14" customFormat="1">
      <c r="A629" s="14"/>
      <c r="B629" s="243"/>
      <c r="C629" s="244"/>
      <c r="D629" s="234" t="s">
        <v>163</v>
      </c>
      <c r="E629" s="245" t="s">
        <v>1</v>
      </c>
      <c r="F629" s="246" t="s">
        <v>942</v>
      </c>
      <c r="G629" s="244"/>
      <c r="H629" s="247">
        <v>3</v>
      </c>
      <c r="I629" s="248"/>
      <c r="J629" s="244"/>
      <c r="K629" s="244"/>
      <c r="L629" s="249"/>
      <c r="M629" s="250"/>
      <c r="N629" s="251"/>
      <c r="O629" s="251"/>
      <c r="P629" s="251"/>
      <c r="Q629" s="251"/>
      <c r="R629" s="251"/>
      <c r="S629" s="251"/>
      <c r="T629" s="25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3" t="s">
        <v>163</v>
      </c>
      <c r="AU629" s="253" t="s">
        <v>88</v>
      </c>
      <c r="AV629" s="14" t="s">
        <v>88</v>
      </c>
      <c r="AW629" s="14" t="s">
        <v>32</v>
      </c>
      <c r="AX629" s="14" t="s">
        <v>78</v>
      </c>
      <c r="AY629" s="253" t="s">
        <v>154</v>
      </c>
    </row>
    <row r="630" s="15" customFormat="1">
      <c r="A630" s="15"/>
      <c r="B630" s="254"/>
      <c r="C630" s="255"/>
      <c r="D630" s="234" t="s">
        <v>163</v>
      </c>
      <c r="E630" s="256" t="s">
        <v>1</v>
      </c>
      <c r="F630" s="257" t="s">
        <v>166</v>
      </c>
      <c r="G630" s="255"/>
      <c r="H630" s="258">
        <v>21</v>
      </c>
      <c r="I630" s="259"/>
      <c r="J630" s="255"/>
      <c r="K630" s="255"/>
      <c r="L630" s="260"/>
      <c r="M630" s="261"/>
      <c r="N630" s="262"/>
      <c r="O630" s="262"/>
      <c r="P630" s="262"/>
      <c r="Q630" s="262"/>
      <c r="R630" s="262"/>
      <c r="S630" s="262"/>
      <c r="T630" s="263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4" t="s">
        <v>163</v>
      </c>
      <c r="AU630" s="264" t="s">
        <v>88</v>
      </c>
      <c r="AV630" s="15" t="s">
        <v>161</v>
      </c>
      <c r="AW630" s="15" t="s">
        <v>32</v>
      </c>
      <c r="AX630" s="15" t="s">
        <v>86</v>
      </c>
      <c r="AY630" s="264" t="s">
        <v>154</v>
      </c>
    </row>
    <row r="631" s="2" customFormat="1" ht="24.15" customHeight="1">
      <c r="A631" s="39"/>
      <c r="B631" s="40"/>
      <c r="C631" s="276" t="s">
        <v>1092</v>
      </c>
      <c r="D631" s="276" t="s">
        <v>344</v>
      </c>
      <c r="E631" s="277" t="s">
        <v>1093</v>
      </c>
      <c r="F631" s="278" t="s">
        <v>1094</v>
      </c>
      <c r="G631" s="279" t="s">
        <v>307</v>
      </c>
      <c r="H631" s="280">
        <v>30</v>
      </c>
      <c r="I631" s="281"/>
      <c r="J631" s="282">
        <f>ROUND(I631*H631,2)</f>
        <v>0</v>
      </c>
      <c r="K631" s="278" t="s">
        <v>160</v>
      </c>
      <c r="L631" s="283"/>
      <c r="M631" s="284" t="s">
        <v>1</v>
      </c>
      <c r="N631" s="285" t="s">
        <v>43</v>
      </c>
      <c r="O631" s="92"/>
      <c r="P631" s="228">
        <f>O631*H631</f>
        <v>0</v>
      </c>
      <c r="Q631" s="228">
        <v>6.0000000000000002E-05</v>
      </c>
      <c r="R631" s="228">
        <f>Q631*H631</f>
        <v>0.0018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333</v>
      </c>
      <c r="AT631" s="230" t="s">
        <v>344</v>
      </c>
      <c r="AU631" s="230" t="s">
        <v>88</v>
      </c>
      <c r="AY631" s="18" t="s">
        <v>154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86</v>
      </c>
      <c r="BK631" s="231">
        <f>ROUND(I631*H631,2)</f>
        <v>0</v>
      </c>
      <c r="BL631" s="18" t="s">
        <v>239</v>
      </c>
      <c r="BM631" s="230" t="s">
        <v>1095</v>
      </c>
    </row>
    <row r="632" s="2" customFormat="1" ht="24.15" customHeight="1">
      <c r="A632" s="39"/>
      <c r="B632" s="40"/>
      <c r="C632" s="276" t="s">
        <v>1096</v>
      </c>
      <c r="D632" s="276" t="s">
        <v>344</v>
      </c>
      <c r="E632" s="277" t="s">
        <v>1097</v>
      </c>
      <c r="F632" s="278" t="s">
        <v>1098</v>
      </c>
      <c r="G632" s="279" t="s">
        <v>635</v>
      </c>
      <c r="H632" s="280">
        <v>30</v>
      </c>
      <c r="I632" s="281"/>
      <c r="J632" s="282">
        <f>ROUND(I632*H632,2)</f>
        <v>0</v>
      </c>
      <c r="K632" s="278" t="s">
        <v>160</v>
      </c>
      <c r="L632" s="283"/>
      <c r="M632" s="284" t="s">
        <v>1</v>
      </c>
      <c r="N632" s="285" t="s">
        <v>43</v>
      </c>
      <c r="O632" s="92"/>
      <c r="P632" s="228">
        <f>O632*H632</f>
        <v>0</v>
      </c>
      <c r="Q632" s="228">
        <v>6.0000000000000002E-05</v>
      </c>
      <c r="R632" s="228">
        <f>Q632*H632</f>
        <v>0.0018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333</v>
      </c>
      <c r="AT632" s="230" t="s">
        <v>344</v>
      </c>
      <c r="AU632" s="230" t="s">
        <v>88</v>
      </c>
      <c r="AY632" s="18" t="s">
        <v>154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86</v>
      </c>
      <c r="BK632" s="231">
        <f>ROUND(I632*H632,2)</f>
        <v>0</v>
      </c>
      <c r="BL632" s="18" t="s">
        <v>239</v>
      </c>
      <c r="BM632" s="230" t="s">
        <v>1099</v>
      </c>
    </row>
    <row r="633" s="2" customFormat="1" ht="24.15" customHeight="1">
      <c r="A633" s="39"/>
      <c r="B633" s="40"/>
      <c r="C633" s="219" t="s">
        <v>1100</v>
      </c>
      <c r="D633" s="219" t="s">
        <v>156</v>
      </c>
      <c r="E633" s="220" t="s">
        <v>1101</v>
      </c>
      <c r="F633" s="221" t="s">
        <v>1102</v>
      </c>
      <c r="G633" s="222" t="s">
        <v>307</v>
      </c>
      <c r="H633" s="223">
        <v>2</v>
      </c>
      <c r="I633" s="224"/>
      <c r="J633" s="225">
        <f>ROUND(I633*H633,2)</f>
        <v>0</v>
      </c>
      <c r="K633" s="221" t="s">
        <v>160</v>
      </c>
      <c r="L633" s="45"/>
      <c r="M633" s="226" t="s">
        <v>1</v>
      </c>
      <c r="N633" s="227" t="s">
        <v>43</v>
      </c>
      <c r="O633" s="92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239</v>
      </c>
      <c r="AT633" s="230" t="s">
        <v>156</v>
      </c>
      <c r="AU633" s="230" t="s">
        <v>88</v>
      </c>
      <c r="AY633" s="18" t="s">
        <v>154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86</v>
      </c>
      <c r="BK633" s="231">
        <f>ROUND(I633*H633,2)</f>
        <v>0</v>
      </c>
      <c r="BL633" s="18" t="s">
        <v>239</v>
      </c>
      <c r="BM633" s="230" t="s">
        <v>1103</v>
      </c>
    </row>
    <row r="634" s="2" customFormat="1" ht="24.15" customHeight="1">
      <c r="A634" s="39"/>
      <c r="B634" s="40"/>
      <c r="C634" s="276" t="s">
        <v>1104</v>
      </c>
      <c r="D634" s="276" t="s">
        <v>344</v>
      </c>
      <c r="E634" s="277" t="s">
        <v>1088</v>
      </c>
      <c r="F634" s="278" t="s">
        <v>1089</v>
      </c>
      <c r="G634" s="279" t="s">
        <v>377</v>
      </c>
      <c r="H634" s="280">
        <v>8.5</v>
      </c>
      <c r="I634" s="281"/>
      <c r="J634" s="282">
        <f>ROUND(I634*H634,2)</f>
        <v>0</v>
      </c>
      <c r="K634" s="278" t="s">
        <v>160</v>
      </c>
      <c r="L634" s="283"/>
      <c r="M634" s="284" t="s">
        <v>1</v>
      </c>
      <c r="N634" s="285" t="s">
        <v>43</v>
      </c>
      <c r="O634" s="92"/>
      <c r="P634" s="228">
        <f>O634*H634</f>
        <v>0</v>
      </c>
      <c r="Q634" s="228">
        <v>0.0040000000000000001</v>
      </c>
      <c r="R634" s="228">
        <f>Q634*H634</f>
        <v>0.034000000000000002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333</v>
      </c>
      <c r="AT634" s="230" t="s">
        <v>344</v>
      </c>
      <c r="AU634" s="230" t="s">
        <v>88</v>
      </c>
      <c r="AY634" s="18" t="s">
        <v>154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86</v>
      </c>
      <c r="BK634" s="231">
        <f>ROUND(I634*H634,2)</f>
        <v>0</v>
      </c>
      <c r="BL634" s="18" t="s">
        <v>239</v>
      </c>
      <c r="BM634" s="230" t="s">
        <v>1105</v>
      </c>
    </row>
    <row r="635" s="14" customFormat="1">
      <c r="A635" s="14"/>
      <c r="B635" s="243"/>
      <c r="C635" s="244"/>
      <c r="D635" s="234" t="s">
        <v>163</v>
      </c>
      <c r="E635" s="245" t="s">
        <v>1</v>
      </c>
      <c r="F635" s="246" t="s">
        <v>1106</v>
      </c>
      <c r="G635" s="244"/>
      <c r="H635" s="247">
        <v>8.5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3" t="s">
        <v>163</v>
      </c>
      <c r="AU635" s="253" t="s">
        <v>88</v>
      </c>
      <c r="AV635" s="14" t="s">
        <v>88</v>
      </c>
      <c r="AW635" s="14" t="s">
        <v>32</v>
      </c>
      <c r="AX635" s="14" t="s">
        <v>78</v>
      </c>
      <c r="AY635" s="253" t="s">
        <v>154</v>
      </c>
    </row>
    <row r="636" s="15" customFormat="1">
      <c r="A636" s="15"/>
      <c r="B636" s="254"/>
      <c r="C636" s="255"/>
      <c r="D636" s="234" t="s">
        <v>163</v>
      </c>
      <c r="E636" s="256" t="s">
        <v>1</v>
      </c>
      <c r="F636" s="257" t="s">
        <v>166</v>
      </c>
      <c r="G636" s="255"/>
      <c r="H636" s="258">
        <v>8.5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4" t="s">
        <v>163</v>
      </c>
      <c r="AU636" s="264" t="s">
        <v>88</v>
      </c>
      <c r="AV636" s="15" t="s">
        <v>161</v>
      </c>
      <c r="AW636" s="15" t="s">
        <v>32</v>
      </c>
      <c r="AX636" s="15" t="s">
        <v>86</v>
      </c>
      <c r="AY636" s="264" t="s">
        <v>154</v>
      </c>
    </row>
    <row r="637" s="2" customFormat="1" ht="24.15" customHeight="1">
      <c r="A637" s="39"/>
      <c r="B637" s="40"/>
      <c r="C637" s="276" t="s">
        <v>1107</v>
      </c>
      <c r="D637" s="276" t="s">
        <v>344</v>
      </c>
      <c r="E637" s="277" t="s">
        <v>1097</v>
      </c>
      <c r="F637" s="278" t="s">
        <v>1098</v>
      </c>
      <c r="G637" s="279" t="s">
        <v>635</v>
      </c>
      <c r="H637" s="280">
        <v>4</v>
      </c>
      <c r="I637" s="281"/>
      <c r="J637" s="282">
        <f>ROUND(I637*H637,2)</f>
        <v>0</v>
      </c>
      <c r="K637" s="278" t="s">
        <v>160</v>
      </c>
      <c r="L637" s="283"/>
      <c r="M637" s="284" t="s">
        <v>1</v>
      </c>
      <c r="N637" s="285" t="s">
        <v>43</v>
      </c>
      <c r="O637" s="92"/>
      <c r="P637" s="228">
        <f>O637*H637</f>
        <v>0</v>
      </c>
      <c r="Q637" s="228">
        <v>6.0000000000000002E-05</v>
      </c>
      <c r="R637" s="228">
        <f>Q637*H637</f>
        <v>0.00024000000000000001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333</v>
      </c>
      <c r="AT637" s="230" t="s">
        <v>344</v>
      </c>
      <c r="AU637" s="230" t="s">
        <v>88</v>
      </c>
      <c r="AY637" s="18" t="s">
        <v>154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86</v>
      </c>
      <c r="BK637" s="231">
        <f>ROUND(I637*H637,2)</f>
        <v>0</v>
      </c>
      <c r="BL637" s="18" t="s">
        <v>239</v>
      </c>
      <c r="BM637" s="230" t="s">
        <v>1108</v>
      </c>
    </row>
    <row r="638" s="2" customFormat="1" ht="24.15" customHeight="1">
      <c r="A638" s="39"/>
      <c r="B638" s="40"/>
      <c r="C638" s="276" t="s">
        <v>1109</v>
      </c>
      <c r="D638" s="276" t="s">
        <v>344</v>
      </c>
      <c r="E638" s="277" t="s">
        <v>1093</v>
      </c>
      <c r="F638" s="278" t="s">
        <v>1094</v>
      </c>
      <c r="G638" s="279" t="s">
        <v>307</v>
      </c>
      <c r="H638" s="280">
        <v>4</v>
      </c>
      <c r="I638" s="281"/>
      <c r="J638" s="282">
        <f>ROUND(I638*H638,2)</f>
        <v>0</v>
      </c>
      <c r="K638" s="278" t="s">
        <v>160</v>
      </c>
      <c r="L638" s="283"/>
      <c r="M638" s="284" t="s">
        <v>1</v>
      </c>
      <c r="N638" s="285" t="s">
        <v>43</v>
      </c>
      <c r="O638" s="92"/>
      <c r="P638" s="228">
        <f>O638*H638</f>
        <v>0</v>
      </c>
      <c r="Q638" s="228">
        <v>6.0000000000000002E-05</v>
      </c>
      <c r="R638" s="228">
        <f>Q638*H638</f>
        <v>0.00024000000000000001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333</v>
      </c>
      <c r="AT638" s="230" t="s">
        <v>344</v>
      </c>
      <c r="AU638" s="230" t="s">
        <v>88</v>
      </c>
      <c r="AY638" s="18" t="s">
        <v>154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86</v>
      </c>
      <c r="BK638" s="231">
        <f>ROUND(I638*H638,2)</f>
        <v>0</v>
      </c>
      <c r="BL638" s="18" t="s">
        <v>239</v>
      </c>
      <c r="BM638" s="230" t="s">
        <v>1110</v>
      </c>
    </row>
    <row r="639" s="2" customFormat="1" ht="24.15" customHeight="1">
      <c r="A639" s="39"/>
      <c r="B639" s="40"/>
      <c r="C639" s="219" t="s">
        <v>1111</v>
      </c>
      <c r="D639" s="219" t="s">
        <v>156</v>
      </c>
      <c r="E639" s="220" t="s">
        <v>1112</v>
      </c>
      <c r="F639" s="221" t="s">
        <v>1113</v>
      </c>
      <c r="G639" s="222" t="s">
        <v>212</v>
      </c>
      <c r="H639" s="223">
        <v>2.5760000000000001</v>
      </c>
      <c r="I639" s="224"/>
      <c r="J639" s="225">
        <f>ROUND(I639*H639,2)</f>
        <v>0</v>
      </c>
      <c r="K639" s="221" t="s">
        <v>160</v>
      </c>
      <c r="L639" s="45"/>
      <c r="M639" s="226" t="s">
        <v>1</v>
      </c>
      <c r="N639" s="227" t="s">
        <v>43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239</v>
      </c>
      <c r="AT639" s="230" t="s">
        <v>156</v>
      </c>
      <c r="AU639" s="230" t="s">
        <v>88</v>
      </c>
      <c r="AY639" s="18" t="s">
        <v>154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86</v>
      </c>
      <c r="BK639" s="231">
        <f>ROUND(I639*H639,2)</f>
        <v>0</v>
      </c>
      <c r="BL639" s="18" t="s">
        <v>239</v>
      </c>
      <c r="BM639" s="230" t="s">
        <v>1114</v>
      </c>
    </row>
    <row r="640" s="12" customFormat="1" ht="22.8" customHeight="1">
      <c r="A640" s="12"/>
      <c r="B640" s="203"/>
      <c r="C640" s="204"/>
      <c r="D640" s="205" t="s">
        <v>77</v>
      </c>
      <c r="E640" s="217" t="s">
        <v>1115</v>
      </c>
      <c r="F640" s="217" t="s">
        <v>1116</v>
      </c>
      <c r="G640" s="204"/>
      <c r="H640" s="204"/>
      <c r="I640" s="207"/>
      <c r="J640" s="218">
        <f>BK640</f>
        <v>0</v>
      </c>
      <c r="K640" s="204"/>
      <c r="L640" s="209"/>
      <c r="M640" s="210"/>
      <c r="N640" s="211"/>
      <c r="O640" s="211"/>
      <c r="P640" s="212">
        <f>SUM(P641:P650)</f>
        <v>0</v>
      </c>
      <c r="Q640" s="211"/>
      <c r="R640" s="212">
        <f>SUM(R641:R650)</f>
        <v>0.27485999999999999</v>
      </c>
      <c r="S640" s="211"/>
      <c r="T640" s="213">
        <f>SUM(T641:T650)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14" t="s">
        <v>88</v>
      </c>
      <c r="AT640" s="215" t="s">
        <v>77</v>
      </c>
      <c r="AU640" s="215" t="s">
        <v>86</v>
      </c>
      <c r="AY640" s="214" t="s">
        <v>154</v>
      </c>
      <c r="BK640" s="216">
        <f>SUM(BK641:BK650)</f>
        <v>0</v>
      </c>
    </row>
    <row r="641" s="2" customFormat="1" ht="24.15" customHeight="1">
      <c r="A641" s="39"/>
      <c r="B641" s="40"/>
      <c r="C641" s="219" t="s">
        <v>1117</v>
      </c>
      <c r="D641" s="219" t="s">
        <v>156</v>
      </c>
      <c r="E641" s="220" t="s">
        <v>1118</v>
      </c>
      <c r="F641" s="221" t="s">
        <v>1119</v>
      </c>
      <c r="G641" s="222" t="s">
        <v>307</v>
      </c>
      <c r="H641" s="223">
        <v>1</v>
      </c>
      <c r="I641" s="224"/>
      <c r="J641" s="225">
        <f>ROUND(I641*H641,2)</f>
        <v>0</v>
      </c>
      <c r="K641" s="221" t="s">
        <v>160</v>
      </c>
      <c r="L641" s="45"/>
      <c r="M641" s="226" t="s">
        <v>1</v>
      </c>
      <c r="N641" s="227" t="s">
        <v>43</v>
      </c>
      <c r="O641" s="92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239</v>
      </c>
      <c r="AT641" s="230" t="s">
        <v>156</v>
      </c>
      <c r="AU641" s="230" t="s">
        <v>88</v>
      </c>
      <c r="AY641" s="18" t="s">
        <v>154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86</v>
      </c>
      <c r="BK641" s="231">
        <f>ROUND(I641*H641,2)</f>
        <v>0</v>
      </c>
      <c r="BL641" s="18" t="s">
        <v>239</v>
      </c>
      <c r="BM641" s="230" t="s">
        <v>1120</v>
      </c>
    </row>
    <row r="642" s="2" customFormat="1" ht="24.15" customHeight="1">
      <c r="A642" s="39"/>
      <c r="B642" s="40"/>
      <c r="C642" s="276" t="s">
        <v>1121</v>
      </c>
      <c r="D642" s="276" t="s">
        <v>344</v>
      </c>
      <c r="E642" s="277" t="s">
        <v>1122</v>
      </c>
      <c r="F642" s="278" t="s">
        <v>1123</v>
      </c>
      <c r="G642" s="279" t="s">
        <v>307</v>
      </c>
      <c r="H642" s="280">
        <v>1</v>
      </c>
      <c r="I642" s="281"/>
      <c r="J642" s="282">
        <f>ROUND(I642*H642,2)</f>
        <v>0</v>
      </c>
      <c r="K642" s="278" t="s">
        <v>1</v>
      </c>
      <c r="L642" s="283"/>
      <c r="M642" s="284" t="s">
        <v>1</v>
      </c>
      <c r="N642" s="285" t="s">
        <v>43</v>
      </c>
      <c r="O642" s="92"/>
      <c r="P642" s="228">
        <f>O642*H642</f>
        <v>0</v>
      </c>
      <c r="Q642" s="228">
        <v>0.18099999999999999</v>
      </c>
      <c r="R642" s="228">
        <f>Q642*H642</f>
        <v>0.18099999999999999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333</v>
      </c>
      <c r="AT642" s="230" t="s">
        <v>344</v>
      </c>
      <c r="AU642" s="230" t="s">
        <v>88</v>
      </c>
      <c r="AY642" s="18" t="s">
        <v>154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239</v>
      </c>
      <c r="BM642" s="230" t="s">
        <v>1124</v>
      </c>
    </row>
    <row r="643" s="2" customFormat="1" ht="21.75" customHeight="1">
      <c r="A643" s="39"/>
      <c r="B643" s="40"/>
      <c r="C643" s="219" t="s">
        <v>1125</v>
      </c>
      <c r="D643" s="219" t="s">
        <v>156</v>
      </c>
      <c r="E643" s="220" t="s">
        <v>1126</v>
      </c>
      <c r="F643" s="221" t="s">
        <v>1127</v>
      </c>
      <c r="G643" s="222" t="s">
        <v>307</v>
      </c>
      <c r="H643" s="223">
        <v>1</v>
      </c>
      <c r="I643" s="224"/>
      <c r="J643" s="225">
        <f>ROUND(I643*H643,2)</f>
        <v>0</v>
      </c>
      <c r="K643" s="221" t="s">
        <v>160</v>
      </c>
      <c r="L643" s="45"/>
      <c r="M643" s="226" t="s">
        <v>1</v>
      </c>
      <c r="N643" s="227" t="s">
        <v>43</v>
      </c>
      <c r="O643" s="92"/>
      <c r="P643" s="228">
        <f>O643*H643</f>
        <v>0</v>
      </c>
      <c r="Q643" s="228">
        <v>0</v>
      </c>
      <c r="R643" s="228">
        <f>Q643*H643</f>
        <v>0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239</v>
      </c>
      <c r="AT643" s="230" t="s">
        <v>156</v>
      </c>
      <c r="AU643" s="230" t="s">
        <v>88</v>
      </c>
      <c r="AY643" s="18" t="s">
        <v>154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86</v>
      </c>
      <c r="BK643" s="231">
        <f>ROUND(I643*H643,2)</f>
        <v>0</v>
      </c>
      <c r="BL643" s="18" t="s">
        <v>239</v>
      </c>
      <c r="BM643" s="230" t="s">
        <v>1128</v>
      </c>
    </row>
    <row r="644" s="2" customFormat="1" ht="24.15" customHeight="1">
      <c r="A644" s="39"/>
      <c r="B644" s="40"/>
      <c r="C644" s="276" t="s">
        <v>1129</v>
      </c>
      <c r="D644" s="276" t="s">
        <v>344</v>
      </c>
      <c r="E644" s="277" t="s">
        <v>1130</v>
      </c>
      <c r="F644" s="278" t="s">
        <v>1131</v>
      </c>
      <c r="G644" s="279" t="s">
        <v>307</v>
      </c>
      <c r="H644" s="280">
        <v>1</v>
      </c>
      <c r="I644" s="281"/>
      <c r="J644" s="282">
        <f>ROUND(I644*H644,2)</f>
        <v>0</v>
      </c>
      <c r="K644" s="278" t="s">
        <v>160</v>
      </c>
      <c r="L644" s="283"/>
      <c r="M644" s="284" t="s">
        <v>1</v>
      </c>
      <c r="N644" s="285" t="s">
        <v>43</v>
      </c>
      <c r="O644" s="92"/>
      <c r="P644" s="228">
        <f>O644*H644</f>
        <v>0</v>
      </c>
      <c r="Q644" s="228">
        <v>0.002</v>
      </c>
      <c r="R644" s="228">
        <f>Q644*H644</f>
        <v>0.002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333</v>
      </c>
      <c r="AT644" s="230" t="s">
        <v>344</v>
      </c>
      <c r="AU644" s="230" t="s">
        <v>88</v>
      </c>
      <c r="AY644" s="18" t="s">
        <v>154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86</v>
      </c>
      <c r="BK644" s="231">
        <f>ROUND(I644*H644,2)</f>
        <v>0</v>
      </c>
      <c r="BL644" s="18" t="s">
        <v>239</v>
      </c>
      <c r="BM644" s="230" t="s">
        <v>1132</v>
      </c>
    </row>
    <row r="645" s="2" customFormat="1" ht="24.15" customHeight="1">
      <c r="A645" s="39"/>
      <c r="B645" s="40"/>
      <c r="C645" s="219" t="s">
        <v>1133</v>
      </c>
      <c r="D645" s="219" t="s">
        <v>156</v>
      </c>
      <c r="E645" s="220" t="s">
        <v>1134</v>
      </c>
      <c r="F645" s="221" t="s">
        <v>1135</v>
      </c>
      <c r="G645" s="222" t="s">
        <v>307</v>
      </c>
      <c r="H645" s="223">
        <v>1</v>
      </c>
      <c r="I645" s="224"/>
      <c r="J645" s="225">
        <f>ROUND(I645*H645,2)</f>
        <v>0</v>
      </c>
      <c r="K645" s="221" t="s">
        <v>160</v>
      </c>
      <c r="L645" s="45"/>
      <c r="M645" s="226" t="s">
        <v>1</v>
      </c>
      <c r="N645" s="227" t="s">
        <v>43</v>
      </c>
      <c r="O645" s="92"/>
      <c r="P645" s="228">
        <f>O645*H645</f>
        <v>0</v>
      </c>
      <c r="Q645" s="228">
        <v>0</v>
      </c>
      <c r="R645" s="228">
        <f>Q645*H645</f>
        <v>0</v>
      </c>
      <c r="S645" s="228">
        <v>0</v>
      </c>
      <c r="T645" s="22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239</v>
      </c>
      <c r="AT645" s="230" t="s">
        <v>156</v>
      </c>
      <c r="AU645" s="230" t="s">
        <v>88</v>
      </c>
      <c r="AY645" s="18" t="s">
        <v>154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86</v>
      </c>
      <c r="BK645" s="231">
        <f>ROUND(I645*H645,2)</f>
        <v>0</v>
      </c>
      <c r="BL645" s="18" t="s">
        <v>239</v>
      </c>
      <c r="BM645" s="230" t="s">
        <v>1136</v>
      </c>
    </row>
    <row r="646" s="2" customFormat="1" ht="24.15" customHeight="1">
      <c r="A646" s="39"/>
      <c r="B646" s="40"/>
      <c r="C646" s="276" t="s">
        <v>1137</v>
      </c>
      <c r="D646" s="276" t="s">
        <v>344</v>
      </c>
      <c r="E646" s="277" t="s">
        <v>1138</v>
      </c>
      <c r="F646" s="278" t="s">
        <v>1139</v>
      </c>
      <c r="G646" s="279" t="s">
        <v>307</v>
      </c>
      <c r="H646" s="280">
        <v>1</v>
      </c>
      <c r="I646" s="281"/>
      <c r="J646" s="282">
        <f>ROUND(I646*H646,2)</f>
        <v>0</v>
      </c>
      <c r="K646" s="278" t="s">
        <v>160</v>
      </c>
      <c r="L646" s="283"/>
      <c r="M646" s="284" t="s">
        <v>1</v>
      </c>
      <c r="N646" s="285" t="s">
        <v>43</v>
      </c>
      <c r="O646" s="92"/>
      <c r="P646" s="228">
        <f>O646*H646</f>
        <v>0</v>
      </c>
      <c r="Q646" s="228">
        <v>0.012</v>
      </c>
      <c r="R646" s="228">
        <f>Q646*H646</f>
        <v>0.012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333</v>
      </c>
      <c r="AT646" s="230" t="s">
        <v>344</v>
      </c>
      <c r="AU646" s="230" t="s">
        <v>88</v>
      </c>
      <c r="AY646" s="18" t="s">
        <v>154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86</v>
      </c>
      <c r="BK646" s="231">
        <f>ROUND(I646*H646,2)</f>
        <v>0</v>
      </c>
      <c r="BL646" s="18" t="s">
        <v>239</v>
      </c>
      <c r="BM646" s="230" t="s">
        <v>1140</v>
      </c>
    </row>
    <row r="647" s="2" customFormat="1" ht="16.5" customHeight="1">
      <c r="A647" s="39"/>
      <c r="B647" s="40"/>
      <c r="C647" s="219" t="s">
        <v>1141</v>
      </c>
      <c r="D647" s="219" t="s">
        <v>156</v>
      </c>
      <c r="E647" s="220" t="s">
        <v>1142</v>
      </c>
      <c r="F647" s="221" t="s">
        <v>1143</v>
      </c>
      <c r="G647" s="222" t="s">
        <v>1144</v>
      </c>
      <c r="H647" s="223">
        <v>2</v>
      </c>
      <c r="I647" s="224"/>
      <c r="J647" s="225">
        <f>ROUND(I647*H647,2)</f>
        <v>0</v>
      </c>
      <c r="K647" s="221" t="s">
        <v>160</v>
      </c>
      <c r="L647" s="45"/>
      <c r="M647" s="226" t="s">
        <v>1</v>
      </c>
      <c r="N647" s="227" t="s">
        <v>43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239</v>
      </c>
      <c r="AT647" s="230" t="s">
        <v>156</v>
      </c>
      <c r="AU647" s="230" t="s">
        <v>88</v>
      </c>
      <c r="AY647" s="18" t="s">
        <v>154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86</v>
      </c>
      <c r="BK647" s="231">
        <f>ROUND(I647*H647,2)</f>
        <v>0</v>
      </c>
      <c r="BL647" s="18" t="s">
        <v>239</v>
      </c>
      <c r="BM647" s="230" t="s">
        <v>1145</v>
      </c>
    </row>
    <row r="648" s="2" customFormat="1" ht="21.75" customHeight="1">
      <c r="A648" s="39"/>
      <c r="B648" s="40"/>
      <c r="C648" s="276" t="s">
        <v>1146</v>
      </c>
      <c r="D648" s="276" t="s">
        <v>344</v>
      </c>
      <c r="E648" s="277" t="s">
        <v>1147</v>
      </c>
      <c r="F648" s="278" t="s">
        <v>1148</v>
      </c>
      <c r="G648" s="279" t="s">
        <v>635</v>
      </c>
      <c r="H648" s="280">
        <v>2</v>
      </c>
      <c r="I648" s="281"/>
      <c r="J648" s="282">
        <f>ROUND(I648*H648,2)</f>
        <v>0</v>
      </c>
      <c r="K648" s="278" t="s">
        <v>160</v>
      </c>
      <c r="L648" s="283"/>
      <c r="M648" s="284" t="s">
        <v>1</v>
      </c>
      <c r="N648" s="285" t="s">
        <v>43</v>
      </c>
      <c r="O648" s="92"/>
      <c r="P648" s="228">
        <f>O648*H648</f>
        <v>0</v>
      </c>
      <c r="Q648" s="228">
        <v>0.00033</v>
      </c>
      <c r="R648" s="228">
        <f>Q648*H648</f>
        <v>0.00066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333</v>
      </c>
      <c r="AT648" s="230" t="s">
        <v>344</v>
      </c>
      <c r="AU648" s="230" t="s">
        <v>88</v>
      </c>
      <c r="AY648" s="18" t="s">
        <v>154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86</v>
      </c>
      <c r="BK648" s="231">
        <f>ROUND(I648*H648,2)</f>
        <v>0</v>
      </c>
      <c r="BL648" s="18" t="s">
        <v>239</v>
      </c>
      <c r="BM648" s="230" t="s">
        <v>1149</v>
      </c>
    </row>
    <row r="649" s="2" customFormat="1" ht="16.5" customHeight="1">
      <c r="A649" s="39"/>
      <c r="B649" s="40"/>
      <c r="C649" s="219" t="s">
        <v>1150</v>
      </c>
      <c r="D649" s="219" t="s">
        <v>156</v>
      </c>
      <c r="E649" s="220" t="s">
        <v>1151</v>
      </c>
      <c r="F649" s="221" t="s">
        <v>1152</v>
      </c>
      <c r="G649" s="222" t="s">
        <v>377</v>
      </c>
      <c r="H649" s="223">
        <v>6.5999999999999996</v>
      </c>
      <c r="I649" s="224"/>
      <c r="J649" s="225">
        <f>ROUND(I649*H649,2)</f>
        <v>0</v>
      </c>
      <c r="K649" s="221" t="s">
        <v>1</v>
      </c>
      <c r="L649" s="45"/>
      <c r="M649" s="226" t="s">
        <v>1</v>
      </c>
      <c r="N649" s="227" t="s">
        <v>43</v>
      </c>
      <c r="O649" s="92"/>
      <c r="P649" s="228">
        <f>O649*H649</f>
        <v>0</v>
      </c>
      <c r="Q649" s="228">
        <v>0.012</v>
      </c>
      <c r="R649" s="228">
        <f>Q649*H649</f>
        <v>0.079199999999999993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239</v>
      </c>
      <c r="AT649" s="230" t="s">
        <v>156</v>
      </c>
      <c r="AU649" s="230" t="s">
        <v>88</v>
      </c>
      <c r="AY649" s="18" t="s">
        <v>154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86</v>
      </c>
      <c r="BK649" s="231">
        <f>ROUND(I649*H649,2)</f>
        <v>0</v>
      </c>
      <c r="BL649" s="18" t="s">
        <v>239</v>
      </c>
      <c r="BM649" s="230" t="s">
        <v>1153</v>
      </c>
    </row>
    <row r="650" s="2" customFormat="1" ht="24.15" customHeight="1">
      <c r="A650" s="39"/>
      <c r="B650" s="40"/>
      <c r="C650" s="219" t="s">
        <v>1154</v>
      </c>
      <c r="D650" s="219" t="s">
        <v>156</v>
      </c>
      <c r="E650" s="220" t="s">
        <v>1155</v>
      </c>
      <c r="F650" s="221" t="s">
        <v>1156</v>
      </c>
      <c r="G650" s="222" t="s">
        <v>212</v>
      </c>
      <c r="H650" s="223">
        <v>0.27500000000000002</v>
      </c>
      <c r="I650" s="224"/>
      <c r="J650" s="225">
        <f>ROUND(I650*H650,2)</f>
        <v>0</v>
      </c>
      <c r="K650" s="221" t="s">
        <v>160</v>
      </c>
      <c r="L650" s="45"/>
      <c r="M650" s="226" t="s">
        <v>1</v>
      </c>
      <c r="N650" s="227" t="s">
        <v>43</v>
      </c>
      <c r="O650" s="92"/>
      <c r="P650" s="228">
        <f>O650*H650</f>
        <v>0</v>
      </c>
      <c r="Q650" s="228">
        <v>0</v>
      </c>
      <c r="R650" s="228">
        <f>Q650*H650</f>
        <v>0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239</v>
      </c>
      <c r="AT650" s="230" t="s">
        <v>156</v>
      </c>
      <c r="AU650" s="230" t="s">
        <v>88</v>
      </c>
      <c r="AY650" s="18" t="s">
        <v>154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86</v>
      </c>
      <c r="BK650" s="231">
        <f>ROUND(I650*H650,2)</f>
        <v>0</v>
      </c>
      <c r="BL650" s="18" t="s">
        <v>239</v>
      </c>
      <c r="BM650" s="230" t="s">
        <v>1157</v>
      </c>
    </row>
    <row r="651" s="12" customFormat="1" ht="22.8" customHeight="1">
      <c r="A651" s="12"/>
      <c r="B651" s="203"/>
      <c r="C651" s="204"/>
      <c r="D651" s="205" t="s">
        <v>77</v>
      </c>
      <c r="E651" s="217" t="s">
        <v>1158</v>
      </c>
      <c r="F651" s="217" t="s">
        <v>1159</v>
      </c>
      <c r="G651" s="204"/>
      <c r="H651" s="204"/>
      <c r="I651" s="207"/>
      <c r="J651" s="218">
        <f>BK651</f>
        <v>0</v>
      </c>
      <c r="K651" s="204"/>
      <c r="L651" s="209"/>
      <c r="M651" s="210"/>
      <c r="N651" s="211"/>
      <c r="O651" s="211"/>
      <c r="P651" s="212">
        <f>SUM(P652:P680)</f>
        <v>0</v>
      </c>
      <c r="Q651" s="211"/>
      <c r="R651" s="212">
        <f>SUM(R652:R680)</f>
        <v>5.8745024999999993</v>
      </c>
      <c r="S651" s="211"/>
      <c r="T651" s="213">
        <f>SUM(T652:T680)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14" t="s">
        <v>88</v>
      </c>
      <c r="AT651" s="215" t="s">
        <v>77</v>
      </c>
      <c r="AU651" s="215" t="s">
        <v>86</v>
      </c>
      <c r="AY651" s="214" t="s">
        <v>154</v>
      </c>
      <c r="BK651" s="216">
        <f>SUM(BK652:BK680)</f>
        <v>0</v>
      </c>
    </row>
    <row r="652" s="2" customFormat="1" ht="16.5" customHeight="1">
      <c r="A652" s="39"/>
      <c r="B652" s="40"/>
      <c r="C652" s="219" t="s">
        <v>1160</v>
      </c>
      <c r="D652" s="219" t="s">
        <v>156</v>
      </c>
      <c r="E652" s="220" t="s">
        <v>1161</v>
      </c>
      <c r="F652" s="221" t="s">
        <v>1162</v>
      </c>
      <c r="G652" s="222" t="s">
        <v>159</v>
      </c>
      <c r="H652" s="223">
        <v>90.400000000000006</v>
      </c>
      <c r="I652" s="224"/>
      <c r="J652" s="225">
        <f>ROUND(I652*H652,2)</f>
        <v>0</v>
      </c>
      <c r="K652" s="221" t="s">
        <v>160</v>
      </c>
      <c r="L652" s="45"/>
      <c r="M652" s="226" t="s">
        <v>1</v>
      </c>
      <c r="N652" s="227" t="s">
        <v>43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239</v>
      </c>
      <c r="AT652" s="230" t="s">
        <v>156</v>
      </c>
      <c r="AU652" s="230" t="s">
        <v>88</v>
      </c>
      <c r="AY652" s="18" t="s">
        <v>154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86</v>
      </c>
      <c r="BK652" s="231">
        <f>ROUND(I652*H652,2)</f>
        <v>0</v>
      </c>
      <c r="BL652" s="18" t="s">
        <v>239</v>
      </c>
      <c r="BM652" s="230" t="s">
        <v>1163</v>
      </c>
    </row>
    <row r="653" s="2" customFormat="1" ht="16.5" customHeight="1">
      <c r="A653" s="39"/>
      <c r="B653" s="40"/>
      <c r="C653" s="219" t="s">
        <v>1164</v>
      </c>
      <c r="D653" s="219" t="s">
        <v>156</v>
      </c>
      <c r="E653" s="220" t="s">
        <v>1165</v>
      </c>
      <c r="F653" s="221" t="s">
        <v>1166</v>
      </c>
      <c r="G653" s="222" t="s">
        <v>159</v>
      </c>
      <c r="H653" s="223">
        <v>90.400000000000006</v>
      </c>
      <c r="I653" s="224"/>
      <c r="J653" s="225">
        <f>ROUND(I653*H653,2)</f>
        <v>0</v>
      </c>
      <c r="K653" s="221" t="s">
        <v>160</v>
      </c>
      <c r="L653" s="45"/>
      <c r="M653" s="226" t="s">
        <v>1</v>
      </c>
      <c r="N653" s="227" t="s">
        <v>43</v>
      </c>
      <c r="O653" s="92"/>
      <c r="P653" s="228">
        <f>O653*H653</f>
        <v>0</v>
      </c>
      <c r="Q653" s="228">
        <v>0.00029999999999999997</v>
      </c>
      <c r="R653" s="228">
        <f>Q653*H653</f>
        <v>0.027119999999999998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239</v>
      </c>
      <c r="AT653" s="230" t="s">
        <v>156</v>
      </c>
      <c r="AU653" s="230" t="s">
        <v>88</v>
      </c>
      <c r="AY653" s="18" t="s">
        <v>154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86</v>
      </c>
      <c r="BK653" s="231">
        <f>ROUND(I653*H653,2)</f>
        <v>0</v>
      </c>
      <c r="BL653" s="18" t="s">
        <v>239</v>
      </c>
      <c r="BM653" s="230" t="s">
        <v>1167</v>
      </c>
    </row>
    <row r="654" s="2" customFormat="1" ht="21.75" customHeight="1">
      <c r="A654" s="39"/>
      <c r="B654" s="40"/>
      <c r="C654" s="219" t="s">
        <v>1168</v>
      </c>
      <c r="D654" s="219" t="s">
        <v>156</v>
      </c>
      <c r="E654" s="220" t="s">
        <v>1169</v>
      </c>
      <c r="F654" s="221" t="s">
        <v>1170</v>
      </c>
      <c r="G654" s="222" t="s">
        <v>159</v>
      </c>
      <c r="H654" s="223">
        <v>75.400000000000006</v>
      </c>
      <c r="I654" s="224"/>
      <c r="J654" s="225">
        <f>ROUND(I654*H654,2)</f>
        <v>0</v>
      </c>
      <c r="K654" s="221" t="s">
        <v>160</v>
      </c>
      <c r="L654" s="45"/>
      <c r="M654" s="226" t="s">
        <v>1</v>
      </c>
      <c r="N654" s="227" t="s">
        <v>43</v>
      </c>
      <c r="O654" s="92"/>
      <c r="P654" s="228">
        <f>O654*H654</f>
        <v>0</v>
      </c>
      <c r="Q654" s="228">
        <v>0.0044999999999999997</v>
      </c>
      <c r="R654" s="228">
        <f>Q654*H654</f>
        <v>0.33929999999999999</v>
      </c>
      <c r="S654" s="228">
        <v>0</v>
      </c>
      <c r="T654" s="229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0" t="s">
        <v>239</v>
      </c>
      <c r="AT654" s="230" t="s">
        <v>156</v>
      </c>
      <c r="AU654" s="230" t="s">
        <v>88</v>
      </c>
      <c r="AY654" s="18" t="s">
        <v>154</v>
      </c>
      <c r="BE654" s="231">
        <f>IF(N654="základní",J654,0)</f>
        <v>0</v>
      </c>
      <c r="BF654" s="231">
        <f>IF(N654="snížená",J654,0)</f>
        <v>0</v>
      </c>
      <c r="BG654" s="231">
        <f>IF(N654="zákl. přenesená",J654,0)</f>
        <v>0</v>
      </c>
      <c r="BH654" s="231">
        <f>IF(N654="sníž. přenesená",J654,0)</f>
        <v>0</v>
      </c>
      <c r="BI654" s="231">
        <f>IF(N654="nulová",J654,0)</f>
        <v>0</v>
      </c>
      <c r="BJ654" s="18" t="s">
        <v>86</v>
      </c>
      <c r="BK654" s="231">
        <f>ROUND(I654*H654,2)</f>
        <v>0</v>
      </c>
      <c r="BL654" s="18" t="s">
        <v>239</v>
      </c>
      <c r="BM654" s="230" t="s">
        <v>1171</v>
      </c>
    </row>
    <row r="655" s="14" customFormat="1">
      <c r="A655" s="14"/>
      <c r="B655" s="243"/>
      <c r="C655" s="244"/>
      <c r="D655" s="234" t="s">
        <v>163</v>
      </c>
      <c r="E655" s="245" t="s">
        <v>1</v>
      </c>
      <c r="F655" s="246" t="s">
        <v>542</v>
      </c>
      <c r="G655" s="244"/>
      <c r="H655" s="247">
        <v>27.600000000000001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163</v>
      </c>
      <c r="AU655" s="253" t="s">
        <v>88</v>
      </c>
      <c r="AV655" s="14" t="s">
        <v>88</v>
      </c>
      <c r="AW655" s="14" t="s">
        <v>32</v>
      </c>
      <c r="AX655" s="14" t="s">
        <v>78</v>
      </c>
      <c r="AY655" s="253" t="s">
        <v>154</v>
      </c>
    </row>
    <row r="656" s="14" customFormat="1">
      <c r="A656" s="14"/>
      <c r="B656" s="243"/>
      <c r="C656" s="244"/>
      <c r="D656" s="234" t="s">
        <v>163</v>
      </c>
      <c r="E656" s="245" t="s">
        <v>1</v>
      </c>
      <c r="F656" s="246" t="s">
        <v>543</v>
      </c>
      <c r="G656" s="244"/>
      <c r="H656" s="247">
        <v>47.799999999999997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3" t="s">
        <v>163</v>
      </c>
      <c r="AU656" s="253" t="s">
        <v>88</v>
      </c>
      <c r="AV656" s="14" t="s">
        <v>88</v>
      </c>
      <c r="AW656" s="14" t="s">
        <v>32</v>
      </c>
      <c r="AX656" s="14" t="s">
        <v>78</v>
      </c>
      <c r="AY656" s="253" t="s">
        <v>154</v>
      </c>
    </row>
    <row r="657" s="15" customFormat="1">
      <c r="A657" s="15"/>
      <c r="B657" s="254"/>
      <c r="C657" s="255"/>
      <c r="D657" s="234" t="s">
        <v>163</v>
      </c>
      <c r="E657" s="256" t="s">
        <v>1</v>
      </c>
      <c r="F657" s="257" t="s">
        <v>166</v>
      </c>
      <c r="G657" s="255"/>
      <c r="H657" s="258">
        <v>75.400000000000006</v>
      </c>
      <c r="I657" s="259"/>
      <c r="J657" s="255"/>
      <c r="K657" s="255"/>
      <c r="L657" s="260"/>
      <c r="M657" s="261"/>
      <c r="N657" s="262"/>
      <c r="O657" s="262"/>
      <c r="P657" s="262"/>
      <c r="Q657" s="262"/>
      <c r="R657" s="262"/>
      <c r="S657" s="262"/>
      <c r="T657" s="263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4" t="s">
        <v>163</v>
      </c>
      <c r="AU657" s="264" t="s">
        <v>88</v>
      </c>
      <c r="AV657" s="15" t="s">
        <v>161</v>
      </c>
      <c r="AW657" s="15" t="s">
        <v>32</v>
      </c>
      <c r="AX657" s="15" t="s">
        <v>86</v>
      </c>
      <c r="AY657" s="264" t="s">
        <v>154</v>
      </c>
    </row>
    <row r="658" s="2" customFormat="1" ht="24.15" customHeight="1">
      <c r="A658" s="39"/>
      <c r="B658" s="40"/>
      <c r="C658" s="219" t="s">
        <v>1172</v>
      </c>
      <c r="D658" s="219" t="s">
        <v>156</v>
      </c>
      <c r="E658" s="220" t="s">
        <v>1173</v>
      </c>
      <c r="F658" s="221" t="s">
        <v>1174</v>
      </c>
      <c r="G658" s="222" t="s">
        <v>377</v>
      </c>
      <c r="H658" s="223">
        <v>87</v>
      </c>
      <c r="I658" s="224"/>
      <c r="J658" s="225">
        <f>ROUND(I658*H658,2)</f>
        <v>0</v>
      </c>
      <c r="K658" s="221" t="s">
        <v>160</v>
      </c>
      <c r="L658" s="45"/>
      <c r="M658" s="226" t="s">
        <v>1</v>
      </c>
      <c r="N658" s="227" t="s">
        <v>43</v>
      </c>
      <c r="O658" s="92"/>
      <c r="P658" s="228">
        <f>O658*H658</f>
        <v>0</v>
      </c>
      <c r="Q658" s="228">
        <v>0.00042999999999999999</v>
      </c>
      <c r="R658" s="228">
        <f>Q658*H658</f>
        <v>0.037409999999999999</v>
      </c>
      <c r="S658" s="228">
        <v>0</v>
      </c>
      <c r="T658" s="229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0" t="s">
        <v>239</v>
      </c>
      <c r="AT658" s="230" t="s">
        <v>156</v>
      </c>
      <c r="AU658" s="230" t="s">
        <v>88</v>
      </c>
      <c r="AY658" s="18" t="s">
        <v>154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8" t="s">
        <v>86</v>
      </c>
      <c r="BK658" s="231">
        <f>ROUND(I658*H658,2)</f>
        <v>0</v>
      </c>
      <c r="BL658" s="18" t="s">
        <v>239</v>
      </c>
      <c r="BM658" s="230" t="s">
        <v>1175</v>
      </c>
    </row>
    <row r="659" s="2" customFormat="1" ht="24.15" customHeight="1">
      <c r="A659" s="39"/>
      <c r="B659" s="40"/>
      <c r="C659" s="276" t="s">
        <v>1176</v>
      </c>
      <c r="D659" s="276" t="s">
        <v>344</v>
      </c>
      <c r="E659" s="277" t="s">
        <v>1177</v>
      </c>
      <c r="F659" s="278" t="s">
        <v>1178</v>
      </c>
      <c r="G659" s="279" t="s">
        <v>307</v>
      </c>
      <c r="H659" s="280">
        <v>215.32499999999999</v>
      </c>
      <c r="I659" s="281"/>
      <c r="J659" s="282">
        <f>ROUND(I659*H659,2)</f>
        <v>0</v>
      </c>
      <c r="K659" s="278" t="s">
        <v>160</v>
      </c>
      <c r="L659" s="283"/>
      <c r="M659" s="284" t="s">
        <v>1</v>
      </c>
      <c r="N659" s="285" t="s">
        <v>43</v>
      </c>
      <c r="O659" s="92"/>
      <c r="P659" s="228">
        <f>O659*H659</f>
        <v>0</v>
      </c>
      <c r="Q659" s="228">
        <v>0.00089999999999999998</v>
      </c>
      <c r="R659" s="228">
        <f>Q659*H659</f>
        <v>0.19379249999999998</v>
      </c>
      <c r="S659" s="228">
        <v>0</v>
      </c>
      <c r="T659" s="229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0" t="s">
        <v>333</v>
      </c>
      <c r="AT659" s="230" t="s">
        <v>344</v>
      </c>
      <c r="AU659" s="230" t="s">
        <v>88</v>
      </c>
      <c r="AY659" s="18" t="s">
        <v>154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8" t="s">
        <v>86</v>
      </c>
      <c r="BK659" s="231">
        <f>ROUND(I659*H659,2)</f>
        <v>0</v>
      </c>
      <c r="BL659" s="18" t="s">
        <v>239</v>
      </c>
      <c r="BM659" s="230" t="s">
        <v>1179</v>
      </c>
    </row>
    <row r="660" s="14" customFormat="1">
      <c r="A660" s="14"/>
      <c r="B660" s="243"/>
      <c r="C660" s="244"/>
      <c r="D660" s="234" t="s">
        <v>163</v>
      </c>
      <c r="E660" s="244"/>
      <c r="F660" s="246" t="s">
        <v>1180</v>
      </c>
      <c r="G660" s="244"/>
      <c r="H660" s="247">
        <v>215.32499999999999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163</v>
      </c>
      <c r="AU660" s="253" t="s">
        <v>88</v>
      </c>
      <c r="AV660" s="14" t="s">
        <v>88</v>
      </c>
      <c r="AW660" s="14" t="s">
        <v>4</v>
      </c>
      <c r="AX660" s="14" t="s">
        <v>86</v>
      </c>
      <c r="AY660" s="253" t="s">
        <v>154</v>
      </c>
    </row>
    <row r="661" s="2" customFormat="1" ht="33" customHeight="1">
      <c r="A661" s="39"/>
      <c r="B661" s="40"/>
      <c r="C661" s="219" t="s">
        <v>1181</v>
      </c>
      <c r="D661" s="219" t="s">
        <v>156</v>
      </c>
      <c r="E661" s="220" t="s">
        <v>1182</v>
      </c>
      <c r="F661" s="221" t="s">
        <v>1183</v>
      </c>
      <c r="G661" s="222" t="s">
        <v>159</v>
      </c>
      <c r="H661" s="223">
        <v>90.400000000000006</v>
      </c>
      <c r="I661" s="224"/>
      <c r="J661" s="225">
        <f>ROUND(I661*H661,2)</f>
        <v>0</v>
      </c>
      <c r="K661" s="221" t="s">
        <v>160</v>
      </c>
      <c r="L661" s="45"/>
      <c r="M661" s="226" t="s">
        <v>1</v>
      </c>
      <c r="N661" s="227" t="s">
        <v>43</v>
      </c>
      <c r="O661" s="92"/>
      <c r="P661" s="228">
        <f>O661*H661</f>
        <v>0</v>
      </c>
      <c r="Q661" s="228">
        <v>0.0089999999999999993</v>
      </c>
      <c r="R661" s="228">
        <f>Q661*H661</f>
        <v>0.81359999999999999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239</v>
      </c>
      <c r="AT661" s="230" t="s">
        <v>156</v>
      </c>
      <c r="AU661" s="230" t="s">
        <v>88</v>
      </c>
      <c r="AY661" s="18" t="s">
        <v>154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86</v>
      </c>
      <c r="BK661" s="231">
        <f>ROUND(I661*H661,2)</f>
        <v>0</v>
      </c>
      <c r="BL661" s="18" t="s">
        <v>239</v>
      </c>
      <c r="BM661" s="230" t="s">
        <v>1184</v>
      </c>
    </row>
    <row r="662" s="13" customFormat="1">
      <c r="A662" s="13"/>
      <c r="B662" s="232"/>
      <c r="C662" s="233"/>
      <c r="D662" s="234" t="s">
        <v>163</v>
      </c>
      <c r="E662" s="235" t="s">
        <v>1</v>
      </c>
      <c r="F662" s="236" t="s">
        <v>1185</v>
      </c>
      <c r="G662" s="233"/>
      <c r="H662" s="235" t="s">
        <v>1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163</v>
      </c>
      <c r="AU662" s="242" t="s">
        <v>88</v>
      </c>
      <c r="AV662" s="13" t="s">
        <v>86</v>
      </c>
      <c r="AW662" s="13" t="s">
        <v>32</v>
      </c>
      <c r="AX662" s="13" t="s">
        <v>78</v>
      </c>
      <c r="AY662" s="242" t="s">
        <v>154</v>
      </c>
    </row>
    <row r="663" s="14" customFormat="1">
      <c r="A663" s="14"/>
      <c r="B663" s="243"/>
      <c r="C663" s="244"/>
      <c r="D663" s="234" t="s">
        <v>163</v>
      </c>
      <c r="E663" s="245" t="s">
        <v>1</v>
      </c>
      <c r="F663" s="246" t="s">
        <v>1186</v>
      </c>
      <c r="G663" s="244"/>
      <c r="H663" s="247">
        <v>59.899999999999999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3" t="s">
        <v>163</v>
      </c>
      <c r="AU663" s="253" t="s">
        <v>88</v>
      </c>
      <c r="AV663" s="14" t="s">
        <v>88</v>
      </c>
      <c r="AW663" s="14" t="s">
        <v>32</v>
      </c>
      <c r="AX663" s="14" t="s">
        <v>78</v>
      </c>
      <c r="AY663" s="253" t="s">
        <v>154</v>
      </c>
    </row>
    <row r="664" s="14" customFormat="1">
      <c r="A664" s="14"/>
      <c r="B664" s="243"/>
      <c r="C664" s="244"/>
      <c r="D664" s="234" t="s">
        <v>163</v>
      </c>
      <c r="E664" s="245" t="s">
        <v>1</v>
      </c>
      <c r="F664" s="246" t="s">
        <v>1187</v>
      </c>
      <c r="G664" s="244"/>
      <c r="H664" s="247">
        <v>30.5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3" t="s">
        <v>163</v>
      </c>
      <c r="AU664" s="253" t="s">
        <v>88</v>
      </c>
      <c r="AV664" s="14" t="s">
        <v>88</v>
      </c>
      <c r="AW664" s="14" t="s">
        <v>32</v>
      </c>
      <c r="AX664" s="14" t="s">
        <v>78</v>
      </c>
      <c r="AY664" s="253" t="s">
        <v>154</v>
      </c>
    </row>
    <row r="665" s="15" customFormat="1">
      <c r="A665" s="15"/>
      <c r="B665" s="254"/>
      <c r="C665" s="255"/>
      <c r="D665" s="234" t="s">
        <v>163</v>
      </c>
      <c r="E665" s="256" t="s">
        <v>1</v>
      </c>
      <c r="F665" s="257" t="s">
        <v>166</v>
      </c>
      <c r="G665" s="255"/>
      <c r="H665" s="258">
        <v>90.400000000000006</v>
      </c>
      <c r="I665" s="259"/>
      <c r="J665" s="255"/>
      <c r="K665" s="255"/>
      <c r="L665" s="260"/>
      <c r="M665" s="261"/>
      <c r="N665" s="262"/>
      <c r="O665" s="262"/>
      <c r="P665" s="262"/>
      <c r="Q665" s="262"/>
      <c r="R665" s="262"/>
      <c r="S665" s="262"/>
      <c r="T665" s="263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4" t="s">
        <v>163</v>
      </c>
      <c r="AU665" s="264" t="s">
        <v>88</v>
      </c>
      <c r="AV665" s="15" t="s">
        <v>161</v>
      </c>
      <c r="AW665" s="15" t="s">
        <v>32</v>
      </c>
      <c r="AX665" s="15" t="s">
        <v>86</v>
      </c>
      <c r="AY665" s="264" t="s">
        <v>154</v>
      </c>
    </row>
    <row r="666" s="2" customFormat="1" ht="24.15" customHeight="1">
      <c r="A666" s="39"/>
      <c r="B666" s="40"/>
      <c r="C666" s="276" t="s">
        <v>1188</v>
      </c>
      <c r="D666" s="276" t="s">
        <v>344</v>
      </c>
      <c r="E666" s="277" t="s">
        <v>1189</v>
      </c>
      <c r="F666" s="278" t="s">
        <v>1190</v>
      </c>
      <c r="G666" s="279" t="s">
        <v>159</v>
      </c>
      <c r="H666" s="280">
        <v>103.95999999999999</v>
      </c>
      <c r="I666" s="281"/>
      <c r="J666" s="282">
        <f>ROUND(I666*H666,2)</f>
        <v>0</v>
      </c>
      <c r="K666" s="278" t="s">
        <v>160</v>
      </c>
      <c r="L666" s="283"/>
      <c r="M666" s="284" t="s">
        <v>1</v>
      </c>
      <c r="N666" s="285" t="s">
        <v>43</v>
      </c>
      <c r="O666" s="92"/>
      <c r="P666" s="228">
        <f>O666*H666</f>
        <v>0</v>
      </c>
      <c r="Q666" s="228">
        <v>0.023</v>
      </c>
      <c r="R666" s="228">
        <f>Q666*H666</f>
        <v>2.3910799999999997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333</v>
      </c>
      <c r="AT666" s="230" t="s">
        <v>344</v>
      </c>
      <c r="AU666" s="230" t="s">
        <v>88</v>
      </c>
      <c r="AY666" s="18" t="s">
        <v>154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86</v>
      </c>
      <c r="BK666" s="231">
        <f>ROUND(I666*H666,2)</f>
        <v>0</v>
      </c>
      <c r="BL666" s="18" t="s">
        <v>239</v>
      </c>
      <c r="BM666" s="230" t="s">
        <v>1191</v>
      </c>
    </row>
    <row r="667" s="14" customFormat="1">
      <c r="A667" s="14"/>
      <c r="B667" s="243"/>
      <c r="C667" s="244"/>
      <c r="D667" s="234" t="s">
        <v>163</v>
      </c>
      <c r="E667" s="244"/>
      <c r="F667" s="246" t="s">
        <v>1192</v>
      </c>
      <c r="G667" s="244"/>
      <c r="H667" s="247">
        <v>103.95999999999999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163</v>
      </c>
      <c r="AU667" s="253" t="s">
        <v>88</v>
      </c>
      <c r="AV667" s="14" t="s">
        <v>88</v>
      </c>
      <c r="AW667" s="14" t="s">
        <v>4</v>
      </c>
      <c r="AX667" s="14" t="s">
        <v>86</v>
      </c>
      <c r="AY667" s="253" t="s">
        <v>154</v>
      </c>
    </row>
    <row r="668" s="2" customFormat="1" ht="24.15" customHeight="1">
      <c r="A668" s="39"/>
      <c r="B668" s="40"/>
      <c r="C668" s="219" t="s">
        <v>1193</v>
      </c>
      <c r="D668" s="219" t="s">
        <v>156</v>
      </c>
      <c r="E668" s="220" t="s">
        <v>1194</v>
      </c>
      <c r="F668" s="221" t="s">
        <v>1195</v>
      </c>
      <c r="G668" s="222" t="s">
        <v>159</v>
      </c>
      <c r="H668" s="223">
        <v>12.800000000000001</v>
      </c>
      <c r="I668" s="224"/>
      <c r="J668" s="225">
        <f>ROUND(I668*H668,2)</f>
        <v>0</v>
      </c>
      <c r="K668" s="221" t="s">
        <v>160</v>
      </c>
      <c r="L668" s="45"/>
      <c r="M668" s="226" t="s">
        <v>1</v>
      </c>
      <c r="N668" s="227" t="s">
        <v>43</v>
      </c>
      <c r="O668" s="92"/>
      <c r="P668" s="228">
        <f>O668*H668</f>
        <v>0</v>
      </c>
      <c r="Q668" s="228">
        <v>0</v>
      </c>
      <c r="R668" s="228">
        <f>Q668*H668</f>
        <v>0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239</v>
      </c>
      <c r="AT668" s="230" t="s">
        <v>156</v>
      </c>
      <c r="AU668" s="230" t="s">
        <v>88</v>
      </c>
      <c r="AY668" s="18" t="s">
        <v>154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86</v>
      </c>
      <c r="BK668" s="231">
        <f>ROUND(I668*H668,2)</f>
        <v>0</v>
      </c>
      <c r="BL668" s="18" t="s">
        <v>239</v>
      </c>
      <c r="BM668" s="230" t="s">
        <v>1196</v>
      </c>
    </row>
    <row r="669" s="14" customFormat="1">
      <c r="A669" s="14"/>
      <c r="B669" s="243"/>
      <c r="C669" s="244"/>
      <c r="D669" s="234" t="s">
        <v>163</v>
      </c>
      <c r="E669" s="245" t="s">
        <v>1</v>
      </c>
      <c r="F669" s="246" t="s">
        <v>1197</v>
      </c>
      <c r="G669" s="244"/>
      <c r="H669" s="247">
        <v>12.800000000000001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163</v>
      </c>
      <c r="AU669" s="253" t="s">
        <v>88</v>
      </c>
      <c r="AV669" s="14" t="s">
        <v>88</v>
      </c>
      <c r="AW669" s="14" t="s">
        <v>32</v>
      </c>
      <c r="AX669" s="14" t="s">
        <v>78</v>
      </c>
      <c r="AY669" s="253" t="s">
        <v>154</v>
      </c>
    </row>
    <row r="670" s="15" customFormat="1">
      <c r="A670" s="15"/>
      <c r="B670" s="254"/>
      <c r="C670" s="255"/>
      <c r="D670" s="234" t="s">
        <v>163</v>
      </c>
      <c r="E670" s="256" t="s">
        <v>1</v>
      </c>
      <c r="F670" s="257" t="s">
        <v>166</v>
      </c>
      <c r="G670" s="255"/>
      <c r="H670" s="258">
        <v>12.800000000000001</v>
      </c>
      <c r="I670" s="259"/>
      <c r="J670" s="255"/>
      <c r="K670" s="255"/>
      <c r="L670" s="260"/>
      <c r="M670" s="261"/>
      <c r="N670" s="262"/>
      <c r="O670" s="262"/>
      <c r="P670" s="262"/>
      <c r="Q670" s="262"/>
      <c r="R670" s="262"/>
      <c r="S670" s="262"/>
      <c r="T670" s="263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4" t="s">
        <v>163</v>
      </c>
      <c r="AU670" s="264" t="s">
        <v>88</v>
      </c>
      <c r="AV670" s="15" t="s">
        <v>161</v>
      </c>
      <c r="AW670" s="15" t="s">
        <v>32</v>
      </c>
      <c r="AX670" s="15" t="s">
        <v>86</v>
      </c>
      <c r="AY670" s="264" t="s">
        <v>154</v>
      </c>
    </row>
    <row r="671" s="2" customFormat="1" ht="24.15" customHeight="1">
      <c r="A671" s="39"/>
      <c r="B671" s="40"/>
      <c r="C671" s="219" t="s">
        <v>1198</v>
      </c>
      <c r="D671" s="219" t="s">
        <v>156</v>
      </c>
      <c r="E671" s="220" t="s">
        <v>1199</v>
      </c>
      <c r="F671" s="221" t="s">
        <v>1200</v>
      </c>
      <c r="G671" s="222" t="s">
        <v>159</v>
      </c>
      <c r="H671" s="223">
        <v>32.5</v>
      </c>
      <c r="I671" s="224"/>
      <c r="J671" s="225">
        <f>ROUND(I671*H671,2)</f>
        <v>0</v>
      </c>
      <c r="K671" s="221" t="s">
        <v>160</v>
      </c>
      <c r="L671" s="45"/>
      <c r="M671" s="226" t="s">
        <v>1</v>
      </c>
      <c r="N671" s="227" t="s">
        <v>43</v>
      </c>
      <c r="O671" s="92"/>
      <c r="P671" s="228">
        <f>O671*H671</f>
        <v>0</v>
      </c>
      <c r="Q671" s="228">
        <v>0.0015</v>
      </c>
      <c r="R671" s="228">
        <f>Q671*H671</f>
        <v>0.048750000000000002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239</v>
      </c>
      <c r="AT671" s="230" t="s">
        <v>156</v>
      </c>
      <c r="AU671" s="230" t="s">
        <v>88</v>
      </c>
      <c r="AY671" s="18" t="s">
        <v>154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86</v>
      </c>
      <c r="BK671" s="231">
        <f>ROUND(I671*H671,2)</f>
        <v>0</v>
      </c>
      <c r="BL671" s="18" t="s">
        <v>239</v>
      </c>
      <c r="BM671" s="230" t="s">
        <v>1201</v>
      </c>
    </row>
    <row r="672" s="14" customFormat="1">
      <c r="A672" s="14"/>
      <c r="B672" s="243"/>
      <c r="C672" s="244"/>
      <c r="D672" s="234" t="s">
        <v>163</v>
      </c>
      <c r="E672" s="245" t="s">
        <v>1</v>
      </c>
      <c r="F672" s="246" t="s">
        <v>542</v>
      </c>
      <c r="G672" s="244"/>
      <c r="H672" s="247">
        <v>27.600000000000001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163</v>
      </c>
      <c r="AU672" s="253" t="s">
        <v>88</v>
      </c>
      <c r="AV672" s="14" t="s">
        <v>88</v>
      </c>
      <c r="AW672" s="14" t="s">
        <v>32</v>
      </c>
      <c r="AX672" s="14" t="s">
        <v>78</v>
      </c>
      <c r="AY672" s="253" t="s">
        <v>154</v>
      </c>
    </row>
    <row r="673" s="14" customFormat="1">
      <c r="A673" s="14"/>
      <c r="B673" s="243"/>
      <c r="C673" s="244"/>
      <c r="D673" s="234" t="s">
        <v>163</v>
      </c>
      <c r="E673" s="245" t="s">
        <v>1</v>
      </c>
      <c r="F673" s="246" t="s">
        <v>1202</v>
      </c>
      <c r="G673" s="244"/>
      <c r="H673" s="247">
        <v>4.9000000000000004</v>
      </c>
      <c r="I673" s="248"/>
      <c r="J673" s="244"/>
      <c r="K673" s="244"/>
      <c r="L673" s="249"/>
      <c r="M673" s="250"/>
      <c r="N673" s="251"/>
      <c r="O673" s="251"/>
      <c r="P673" s="251"/>
      <c r="Q673" s="251"/>
      <c r="R673" s="251"/>
      <c r="S673" s="251"/>
      <c r="T673" s="25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3" t="s">
        <v>163</v>
      </c>
      <c r="AU673" s="253" t="s">
        <v>88</v>
      </c>
      <c r="AV673" s="14" t="s">
        <v>88</v>
      </c>
      <c r="AW673" s="14" t="s">
        <v>32</v>
      </c>
      <c r="AX673" s="14" t="s">
        <v>78</v>
      </c>
      <c r="AY673" s="253" t="s">
        <v>154</v>
      </c>
    </row>
    <row r="674" s="15" customFormat="1">
      <c r="A674" s="15"/>
      <c r="B674" s="254"/>
      <c r="C674" s="255"/>
      <c r="D674" s="234" t="s">
        <v>163</v>
      </c>
      <c r="E674" s="256" t="s">
        <v>1</v>
      </c>
      <c r="F674" s="257" t="s">
        <v>166</v>
      </c>
      <c r="G674" s="255"/>
      <c r="H674" s="258">
        <v>32.5</v>
      </c>
      <c r="I674" s="259"/>
      <c r="J674" s="255"/>
      <c r="K674" s="255"/>
      <c r="L674" s="260"/>
      <c r="M674" s="261"/>
      <c r="N674" s="262"/>
      <c r="O674" s="262"/>
      <c r="P674" s="262"/>
      <c r="Q674" s="262"/>
      <c r="R674" s="262"/>
      <c r="S674" s="262"/>
      <c r="T674" s="263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4" t="s">
        <v>163</v>
      </c>
      <c r="AU674" s="264" t="s">
        <v>88</v>
      </c>
      <c r="AV674" s="15" t="s">
        <v>161</v>
      </c>
      <c r="AW674" s="15" t="s">
        <v>32</v>
      </c>
      <c r="AX674" s="15" t="s">
        <v>86</v>
      </c>
      <c r="AY674" s="264" t="s">
        <v>154</v>
      </c>
    </row>
    <row r="675" s="2" customFormat="1" ht="16.5" customHeight="1">
      <c r="A675" s="39"/>
      <c r="B675" s="40"/>
      <c r="C675" s="219" t="s">
        <v>1203</v>
      </c>
      <c r="D675" s="219" t="s">
        <v>156</v>
      </c>
      <c r="E675" s="220" t="s">
        <v>1204</v>
      </c>
      <c r="F675" s="221" t="s">
        <v>1205</v>
      </c>
      <c r="G675" s="222" t="s">
        <v>377</v>
      </c>
      <c r="H675" s="223">
        <v>87</v>
      </c>
      <c r="I675" s="224"/>
      <c r="J675" s="225">
        <f>ROUND(I675*H675,2)</f>
        <v>0</v>
      </c>
      <c r="K675" s="221" t="s">
        <v>160</v>
      </c>
      <c r="L675" s="45"/>
      <c r="M675" s="226" t="s">
        <v>1</v>
      </c>
      <c r="N675" s="227" t="s">
        <v>43</v>
      </c>
      <c r="O675" s="92"/>
      <c r="P675" s="228">
        <f>O675*H675</f>
        <v>0</v>
      </c>
      <c r="Q675" s="228">
        <v>3.0000000000000001E-05</v>
      </c>
      <c r="R675" s="228">
        <f>Q675*H675</f>
        <v>0.0026099999999999999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239</v>
      </c>
      <c r="AT675" s="230" t="s">
        <v>156</v>
      </c>
      <c r="AU675" s="230" t="s">
        <v>88</v>
      </c>
      <c r="AY675" s="18" t="s">
        <v>154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86</v>
      </c>
      <c r="BK675" s="231">
        <f>ROUND(I675*H675,2)</f>
        <v>0</v>
      </c>
      <c r="BL675" s="18" t="s">
        <v>239</v>
      </c>
      <c r="BM675" s="230" t="s">
        <v>1206</v>
      </c>
    </row>
    <row r="676" s="2" customFormat="1" ht="16.5" customHeight="1">
      <c r="A676" s="39"/>
      <c r="B676" s="40"/>
      <c r="C676" s="219" t="s">
        <v>1207</v>
      </c>
      <c r="D676" s="219" t="s">
        <v>156</v>
      </c>
      <c r="E676" s="220" t="s">
        <v>1208</v>
      </c>
      <c r="F676" s="221" t="s">
        <v>1209</v>
      </c>
      <c r="G676" s="222" t="s">
        <v>377</v>
      </c>
      <c r="H676" s="223">
        <v>51</v>
      </c>
      <c r="I676" s="224"/>
      <c r="J676" s="225">
        <f>ROUND(I676*H676,2)</f>
        <v>0</v>
      </c>
      <c r="K676" s="221" t="s">
        <v>160</v>
      </c>
      <c r="L676" s="45"/>
      <c r="M676" s="226" t="s">
        <v>1</v>
      </c>
      <c r="N676" s="227" t="s">
        <v>43</v>
      </c>
      <c r="O676" s="92"/>
      <c r="P676" s="228">
        <f>O676*H676</f>
        <v>0</v>
      </c>
      <c r="Q676" s="228">
        <v>0.00032000000000000003</v>
      </c>
      <c r="R676" s="228">
        <f>Q676*H676</f>
        <v>0.016320000000000001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239</v>
      </c>
      <c r="AT676" s="230" t="s">
        <v>156</v>
      </c>
      <c r="AU676" s="230" t="s">
        <v>88</v>
      </c>
      <c r="AY676" s="18" t="s">
        <v>154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86</v>
      </c>
      <c r="BK676" s="231">
        <f>ROUND(I676*H676,2)</f>
        <v>0</v>
      </c>
      <c r="BL676" s="18" t="s">
        <v>239</v>
      </c>
      <c r="BM676" s="230" t="s">
        <v>1210</v>
      </c>
    </row>
    <row r="677" s="2" customFormat="1" ht="24.15" customHeight="1">
      <c r="A677" s="39"/>
      <c r="B677" s="40"/>
      <c r="C677" s="219" t="s">
        <v>1211</v>
      </c>
      <c r="D677" s="219" t="s">
        <v>156</v>
      </c>
      <c r="E677" s="220" t="s">
        <v>1212</v>
      </c>
      <c r="F677" s="221" t="s">
        <v>1213</v>
      </c>
      <c r="G677" s="222" t="s">
        <v>159</v>
      </c>
      <c r="H677" s="223">
        <v>90.400000000000006</v>
      </c>
      <c r="I677" s="224"/>
      <c r="J677" s="225">
        <f>ROUND(I677*H677,2)</f>
        <v>0</v>
      </c>
      <c r="K677" s="221" t="s">
        <v>160</v>
      </c>
      <c r="L677" s="45"/>
      <c r="M677" s="226" t="s">
        <v>1</v>
      </c>
      <c r="N677" s="227" t="s">
        <v>43</v>
      </c>
      <c r="O677" s="92"/>
      <c r="P677" s="228">
        <f>O677*H677</f>
        <v>0</v>
      </c>
      <c r="Q677" s="228">
        <v>5.0000000000000002E-05</v>
      </c>
      <c r="R677" s="228">
        <f>Q677*H677</f>
        <v>0.0045200000000000006</v>
      </c>
      <c r="S677" s="228">
        <v>0</v>
      </c>
      <c r="T677" s="22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0" t="s">
        <v>239</v>
      </c>
      <c r="AT677" s="230" t="s">
        <v>156</v>
      </c>
      <c r="AU677" s="230" t="s">
        <v>88</v>
      </c>
      <c r="AY677" s="18" t="s">
        <v>154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8" t="s">
        <v>86</v>
      </c>
      <c r="BK677" s="231">
        <f>ROUND(I677*H677,2)</f>
        <v>0</v>
      </c>
      <c r="BL677" s="18" t="s">
        <v>239</v>
      </c>
      <c r="BM677" s="230" t="s">
        <v>1214</v>
      </c>
    </row>
    <row r="678" s="2" customFormat="1" ht="24.15" customHeight="1">
      <c r="A678" s="39"/>
      <c r="B678" s="40"/>
      <c r="C678" s="219" t="s">
        <v>1215</v>
      </c>
      <c r="D678" s="219" t="s">
        <v>156</v>
      </c>
      <c r="E678" s="220" t="s">
        <v>1216</v>
      </c>
      <c r="F678" s="221" t="s">
        <v>1217</v>
      </c>
      <c r="G678" s="222" t="s">
        <v>228</v>
      </c>
      <c r="H678" s="223">
        <v>1</v>
      </c>
      <c r="I678" s="224"/>
      <c r="J678" s="225">
        <f>ROUND(I678*H678,2)</f>
        <v>0</v>
      </c>
      <c r="K678" s="221" t="s">
        <v>1</v>
      </c>
      <c r="L678" s="45"/>
      <c r="M678" s="226" t="s">
        <v>1</v>
      </c>
      <c r="N678" s="227" t="s">
        <v>43</v>
      </c>
      <c r="O678" s="92"/>
      <c r="P678" s="228">
        <f>O678*H678</f>
        <v>0</v>
      </c>
      <c r="Q678" s="228">
        <v>1</v>
      </c>
      <c r="R678" s="228">
        <f>Q678*H678</f>
        <v>1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239</v>
      </c>
      <c r="AT678" s="230" t="s">
        <v>156</v>
      </c>
      <c r="AU678" s="230" t="s">
        <v>88</v>
      </c>
      <c r="AY678" s="18" t="s">
        <v>154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86</v>
      </c>
      <c r="BK678" s="231">
        <f>ROUND(I678*H678,2)</f>
        <v>0</v>
      </c>
      <c r="BL678" s="18" t="s">
        <v>239</v>
      </c>
      <c r="BM678" s="230" t="s">
        <v>1218</v>
      </c>
    </row>
    <row r="679" s="2" customFormat="1" ht="24.15" customHeight="1">
      <c r="A679" s="39"/>
      <c r="B679" s="40"/>
      <c r="C679" s="219" t="s">
        <v>1219</v>
      </c>
      <c r="D679" s="219" t="s">
        <v>156</v>
      </c>
      <c r="E679" s="220" t="s">
        <v>1220</v>
      </c>
      <c r="F679" s="221" t="s">
        <v>1221</v>
      </c>
      <c r="G679" s="222" t="s">
        <v>228</v>
      </c>
      <c r="H679" s="223">
        <v>1</v>
      </c>
      <c r="I679" s="224"/>
      <c r="J679" s="225">
        <f>ROUND(I679*H679,2)</f>
        <v>0</v>
      </c>
      <c r="K679" s="221" t="s">
        <v>1</v>
      </c>
      <c r="L679" s="45"/>
      <c r="M679" s="226" t="s">
        <v>1</v>
      </c>
      <c r="N679" s="227" t="s">
        <v>43</v>
      </c>
      <c r="O679" s="92"/>
      <c r="P679" s="228">
        <f>O679*H679</f>
        <v>0</v>
      </c>
      <c r="Q679" s="228">
        <v>1</v>
      </c>
      <c r="R679" s="228">
        <f>Q679*H679</f>
        <v>1</v>
      </c>
      <c r="S679" s="228">
        <v>0</v>
      </c>
      <c r="T679" s="229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0" t="s">
        <v>239</v>
      </c>
      <c r="AT679" s="230" t="s">
        <v>156</v>
      </c>
      <c r="AU679" s="230" t="s">
        <v>88</v>
      </c>
      <c r="AY679" s="18" t="s">
        <v>154</v>
      </c>
      <c r="BE679" s="231">
        <f>IF(N679="základní",J679,0)</f>
        <v>0</v>
      </c>
      <c r="BF679" s="231">
        <f>IF(N679="snížená",J679,0)</f>
        <v>0</v>
      </c>
      <c r="BG679" s="231">
        <f>IF(N679="zákl. přenesená",J679,0)</f>
        <v>0</v>
      </c>
      <c r="BH679" s="231">
        <f>IF(N679="sníž. přenesená",J679,0)</f>
        <v>0</v>
      </c>
      <c r="BI679" s="231">
        <f>IF(N679="nulová",J679,0)</f>
        <v>0</v>
      </c>
      <c r="BJ679" s="18" t="s">
        <v>86</v>
      </c>
      <c r="BK679" s="231">
        <f>ROUND(I679*H679,2)</f>
        <v>0</v>
      </c>
      <c r="BL679" s="18" t="s">
        <v>239</v>
      </c>
      <c r="BM679" s="230" t="s">
        <v>1222</v>
      </c>
    </row>
    <row r="680" s="2" customFormat="1" ht="24.15" customHeight="1">
      <c r="A680" s="39"/>
      <c r="B680" s="40"/>
      <c r="C680" s="219" t="s">
        <v>1223</v>
      </c>
      <c r="D680" s="219" t="s">
        <v>156</v>
      </c>
      <c r="E680" s="220" t="s">
        <v>1224</v>
      </c>
      <c r="F680" s="221" t="s">
        <v>1225</v>
      </c>
      <c r="G680" s="222" t="s">
        <v>212</v>
      </c>
      <c r="H680" s="223">
        <v>5.875</v>
      </c>
      <c r="I680" s="224"/>
      <c r="J680" s="225">
        <f>ROUND(I680*H680,2)</f>
        <v>0</v>
      </c>
      <c r="K680" s="221" t="s">
        <v>160</v>
      </c>
      <c r="L680" s="45"/>
      <c r="M680" s="226" t="s">
        <v>1</v>
      </c>
      <c r="N680" s="227" t="s">
        <v>43</v>
      </c>
      <c r="O680" s="92"/>
      <c r="P680" s="228">
        <f>O680*H680</f>
        <v>0</v>
      </c>
      <c r="Q680" s="228">
        <v>0</v>
      </c>
      <c r="R680" s="228">
        <f>Q680*H680</f>
        <v>0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239</v>
      </c>
      <c r="AT680" s="230" t="s">
        <v>156</v>
      </c>
      <c r="AU680" s="230" t="s">
        <v>88</v>
      </c>
      <c r="AY680" s="18" t="s">
        <v>154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86</v>
      </c>
      <c r="BK680" s="231">
        <f>ROUND(I680*H680,2)</f>
        <v>0</v>
      </c>
      <c r="BL680" s="18" t="s">
        <v>239</v>
      </c>
      <c r="BM680" s="230" t="s">
        <v>1226</v>
      </c>
    </row>
    <row r="681" s="12" customFormat="1" ht="22.8" customHeight="1">
      <c r="A681" s="12"/>
      <c r="B681" s="203"/>
      <c r="C681" s="204"/>
      <c r="D681" s="205" t="s">
        <v>77</v>
      </c>
      <c r="E681" s="217" t="s">
        <v>1227</v>
      </c>
      <c r="F681" s="217" t="s">
        <v>1228</v>
      </c>
      <c r="G681" s="204"/>
      <c r="H681" s="204"/>
      <c r="I681" s="207"/>
      <c r="J681" s="218">
        <f>BK681</f>
        <v>0</v>
      </c>
      <c r="K681" s="204"/>
      <c r="L681" s="209"/>
      <c r="M681" s="210"/>
      <c r="N681" s="211"/>
      <c r="O681" s="211"/>
      <c r="P681" s="212">
        <f>SUM(P682:P699)</f>
        <v>0</v>
      </c>
      <c r="Q681" s="211"/>
      <c r="R681" s="212">
        <f>SUM(R682:R699)</f>
        <v>0.44003140000000002</v>
      </c>
      <c r="S681" s="211"/>
      <c r="T681" s="213">
        <f>SUM(T682:T699)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14" t="s">
        <v>88</v>
      </c>
      <c r="AT681" s="215" t="s">
        <v>77</v>
      </c>
      <c r="AU681" s="215" t="s">
        <v>86</v>
      </c>
      <c r="AY681" s="214" t="s">
        <v>154</v>
      </c>
      <c r="BK681" s="216">
        <f>SUM(BK682:BK699)</f>
        <v>0</v>
      </c>
    </row>
    <row r="682" s="2" customFormat="1" ht="21.75" customHeight="1">
      <c r="A682" s="39"/>
      <c r="B682" s="40"/>
      <c r="C682" s="219" t="s">
        <v>1229</v>
      </c>
      <c r="D682" s="219" t="s">
        <v>156</v>
      </c>
      <c r="E682" s="220" t="s">
        <v>1230</v>
      </c>
      <c r="F682" s="221" t="s">
        <v>1231</v>
      </c>
      <c r="G682" s="222" t="s">
        <v>159</v>
      </c>
      <c r="H682" s="223">
        <v>119.8</v>
      </c>
      <c r="I682" s="224"/>
      <c r="J682" s="225">
        <f>ROUND(I682*H682,2)</f>
        <v>0</v>
      </c>
      <c r="K682" s="221" t="s">
        <v>160</v>
      </c>
      <c r="L682" s="45"/>
      <c r="M682" s="226" t="s">
        <v>1</v>
      </c>
      <c r="N682" s="227" t="s">
        <v>43</v>
      </c>
      <c r="O682" s="92"/>
      <c r="P682" s="228">
        <f>O682*H682</f>
        <v>0</v>
      </c>
      <c r="Q682" s="228">
        <v>0</v>
      </c>
      <c r="R682" s="228">
        <f>Q682*H682</f>
        <v>0</v>
      </c>
      <c r="S682" s="228">
        <v>0</v>
      </c>
      <c r="T682" s="22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0" t="s">
        <v>239</v>
      </c>
      <c r="AT682" s="230" t="s">
        <v>156</v>
      </c>
      <c r="AU682" s="230" t="s">
        <v>88</v>
      </c>
      <c r="AY682" s="18" t="s">
        <v>154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8" t="s">
        <v>86</v>
      </c>
      <c r="BK682" s="231">
        <f>ROUND(I682*H682,2)</f>
        <v>0</v>
      </c>
      <c r="BL682" s="18" t="s">
        <v>239</v>
      </c>
      <c r="BM682" s="230" t="s">
        <v>1232</v>
      </c>
    </row>
    <row r="683" s="2" customFormat="1" ht="24.15" customHeight="1">
      <c r="A683" s="39"/>
      <c r="B683" s="40"/>
      <c r="C683" s="219" t="s">
        <v>1233</v>
      </c>
      <c r="D683" s="219" t="s">
        <v>156</v>
      </c>
      <c r="E683" s="220" t="s">
        <v>1234</v>
      </c>
      <c r="F683" s="221" t="s">
        <v>1235</v>
      </c>
      <c r="G683" s="222" t="s">
        <v>159</v>
      </c>
      <c r="H683" s="223">
        <v>119.8</v>
      </c>
      <c r="I683" s="224"/>
      <c r="J683" s="225">
        <f>ROUND(I683*H683,2)</f>
        <v>0</v>
      </c>
      <c r="K683" s="221" t="s">
        <v>160</v>
      </c>
      <c r="L683" s="45"/>
      <c r="M683" s="226" t="s">
        <v>1</v>
      </c>
      <c r="N683" s="227" t="s">
        <v>43</v>
      </c>
      <c r="O683" s="92"/>
      <c r="P683" s="228">
        <f>O683*H683</f>
        <v>0</v>
      </c>
      <c r="Q683" s="228">
        <v>3.0000000000000001E-05</v>
      </c>
      <c r="R683" s="228">
        <f>Q683*H683</f>
        <v>0.003594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239</v>
      </c>
      <c r="AT683" s="230" t="s">
        <v>156</v>
      </c>
      <c r="AU683" s="230" t="s">
        <v>88</v>
      </c>
      <c r="AY683" s="18" t="s">
        <v>154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86</v>
      </c>
      <c r="BK683" s="231">
        <f>ROUND(I683*H683,2)</f>
        <v>0</v>
      </c>
      <c r="BL683" s="18" t="s">
        <v>239</v>
      </c>
      <c r="BM683" s="230" t="s">
        <v>1236</v>
      </c>
    </row>
    <row r="684" s="2" customFormat="1" ht="16.5" customHeight="1">
      <c r="A684" s="39"/>
      <c r="B684" s="40"/>
      <c r="C684" s="219" t="s">
        <v>1237</v>
      </c>
      <c r="D684" s="219" t="s">
        <v>156</v>
      </c>
      <c r="E684" s="220" t="s">
        <v>1238</v>
      </c>
      <c r="F684" s="221" t="s">
        <v>1239</v>
      </c>
      <c r="G684" s="222" t="s">
        <v>159</v>
      </c>
      <c r="H684" s="223">
        <v>119.8</v>
      </c>
      <c r="I684" s="224"/>
      <c r="J684" s="225">
        <f>ROUND(I684*H684,2)</f>
        <v>0</v>
      </c>
      <c r="K684" s="221" t="s">
        <v>160</v>
      </c>
      <c r="L684" s="45"/>
      <c r="M684" s="226" t="s">
        <v>1</v>
      </c>
      <c r="N684" s="227" t="s">
        <v>43</v>
      </c>
      <c r="O684" s="92"/>
      <c r="P684" s="228">
        <f>O684*H684</f>
        <v>0</v>
      </c>
      <c r="Q684" s="228">
        <v>0.00029999999999999997</v>
      </c>
      <c r="R684" s="228">
        <f>Q684*H684</f>
        <v>0.035939999999999993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239</v>
      </c>
      <c r="AT684" s="230" t="s">
        <v>156</v>
      </c>
      <c r="AU684" s="230" t="s">
        <v>88</v>
      </c>
      <c r="AY684" s="18" t="s">
        <v>154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86</v>
      </c>
      <c r="BK684" s="231">
        <f>ROUND(I684*H684,2)</f>
        <v>0</v>
      </c>
      <c r="BL684" s="18" t="s">
        <v>239</v>
      </c>
      <c r="BM684" s="230" t="s">
        <v>1240</v>
      </c>
    </row>
    <row r="685" s="14" customFormat="1">
      <c r="A685" s="14"/>
      <c r="B685" s="243"/>
      <c r="C685" s="244"/>
      <c r="D685" s="234" t="s">
        <v>163</v>
      </c>
      <c r="E685" s="245" t="s">
        <v>1</v>
      </c>
      <c r="F685" s="246" t="s">
        <v>1241</v>
      </c>
      <c r="G685" s="244"/>
      <c r="H685" s="247">
        <v>119.8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163</v>
      </c>
      <c r="AU685" s="253" t="s">
        <v>88</v>
      </c>
      <c r="AV685" s="14" t="s">
        <v>88</v>
      </c>
      <c r="AW685" s="14" t="s">
        <v>32</v>
      </c>
      <c r="AX685" s="14" t="s">
        <v>78</v>
      </c>
      <c r="AY685" s="253" t="s">
        <v>154</v>
      </c>
    </row>
    <row r="686" s="15" customFormat="1">
      <c r="A686" s="15"/>
      <c r="B686" s="254"/>
      <c r="C686" s="255"/>
      <c r="D686" s="234" t="s">
        <v>163</v>
      </c>
      <c r="E686" s="256" t="s">
        <v>1</v>
      </c>
      <c r="F686" s="257" t="s">
        <v>166</v>
      </c>
      <c r="G686" s="255"/>
      <c r="H686" s="258">
        <v>119.8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4" t="s">
        <v>163</v>
      </c>
      <c r="AU686" s="264" t="s">
        <v>88</v>
      </c>
      <c r="AV686" s="15" t="s">
        <v>161</v>
      </c>
      <c r="AW686" s="15" t="s">
        <v>32</v>
      </c>
      <c r="AX686" s="15" t="s">
        <v>86</v>
      </c>
      <c r="AY686" s="264" t="s">
        <v>154</v>
      </c>
    </row>
    <row r="687" s="2" customFormat="1" ht="16.5" customHeight="1">
      <c r="A687" s="39"/>
      <c r="B687" s="40"/>
      <c r="C687" s="276" t="s">
        <v>1242</v>
      </c>
      <c r="D687" s="276" t="s">
        <v>344</v>
      </c>
      <c r="E687" s="277" t="s">
        <v>1243</v>
      </c>
      <c r="F687" s="278" t="s">
        <v>1244</v>
      </c>
      <c r="G687" s="279" t="s">
        <v>159</v>
      </c>
      <c r="H687" s="280">
        <v>131.78</v>
      </c>
      <c r="I687" s="281"/>
      <c r="J687" s="282">
        <f>ROUND(I687*H687,2)</f>
        <v>0</v>
      </c>
      <c r="K687" s="278" t="s">
        <v>160</v>
      </c>
      <c r="L687" s="283"/>
      <c r="M687" s="284" t="s">
        <v>1</v>
      </c>
      <c r="N687" s="285" t="s">
        <v>43</v>
      </c>
      <c r="O687" s="92"/>
      <c r="P687" s="228">
        <f>O687*H687</f>
        <v>0</v>
      </c>
      <c r="Q687" s="228">
        <v>0.0028300000000000001</v>
      </c>
      <c r="R687" s="228">
        <f>Q687*H687</f>
        <v>0.37293740000000003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333</v>
      </c>
      <c r="AT687" s="230" t="s">
        <v>344</v>
      </c>
      <c r="AU687" s="230" t="s">
        <v>88</v>
      </c>
      <c r="AY687" s="18" t="s">
        <v>154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86</v>
      </c>
      <c r="BK687" s="231">
        <f>ROUND(I687*H687,2)</f>
        <v>0</v>
      </c>
      <c r="BL687" s="18" t="s">
        <v>239</v>
      </c>
      <c r="BM687" s="230" t="s">
        <v>1245</v>
      </c>
    </row>
    <row r="688" s="14" customFormat="1">
      <c r="A688" s="14"/>
      <c r="B688" s="243"/>
      <c r="C688" s="244"/>
      <c r="D688" s="234" t="s">
        <v>163</v>
      </c>
      <c r="E688" s="244"/>
      <c r="F688" s="246" t="s">
        <v>1246</v>
      </c>
      <c r="G688" s="244"/>
      <c r="H688" s="247">
        <v>131.78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163</v>
      </c>
      <c r="AU688" s="253" t="s">
        <v>88</v>
      </c>
      <c r="AV688" s="14" t="s">
        <v>88</v>
      </c>
      <c r="AW688" s="14" t="s">
        <v>4</v>
      </c>
      <c r="AX688" s="14" t="s">
        <v>86</v>
      </c>
      <c r="AY688" s="253" t="s">
        <v>154</v>
      </c>
    </row>
    <row r="689" s="2" customFormat="1" ht="16.5" customHeight="1">
      <c r="A689" s="39"/>
      <c r="B689" s="40"/>
      <c r="C689" s="219" t="s">
        <v>1247</v>
      </c>
      <c r="D689" s="219" t="s">
        <v>156</v>
      </c>
      <c r="E689" s="220" t="s">
        <v>1248</v>
      </c>
      <c r="F689" s="221" t="s">
        <v>1249</v>
      </c>
      <c r="G689" s="222" t="s">
        <v>377</v>
      </c>
      <c r="H689" s="223">
        <v>95</v>
      </c>
      <c r="I689" s="224"/>
      <c r="J689" s="225">
        <f>ROUND(I689*H689,2)</f>
        <v>0</v>
      </c>
      <c r="K689" s="221" t="s">
        <v>160</v>
      </c>
      <c r="L689" s="45"/>
      <c r="M689" s="226" t="s">
        <v>1</v>
      </c>
      <c r="N689" s="227" t="s">
        <v>43</v>
      </c>
      <c r="O689" s="92"/>
      <c r="P689" s="228">
        <f>O689*H689</f>
        <v>0</v>
      </c>
      <c r="Q689" s="228">
        <v>1.0000000000000001E-05</v>
      </c>
      <c r="R689" s="228">
        <f>Q689*H689</f>
        <v>0.00095000000000000011</v>
      </c>
      <c r="S689" s="228">
        <v>0</v>
      </c>
      <c r="T689" s="229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239</v>
      </c>
      <c r="AT689" s="230" t="s">
        <v>156</v>
      </c>
      <c r="AU689" s="230" t="s">
        <v>88</v>
      </c>
      <c r="AY689" s="18" t="s">
        <v>154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86</v>
      </c>
      <c r="BK689" s="231">
        <f>ROUND(I689*H689,2)</f>
        <v>0</v>
      </c>
      <c r="BL689" s="18" t="s">
        <v>239</v>
      </c>
      <c r="BM689" s="230" t="s">
        <v>1250</v>
      </c>
    </row>
    <row r="690" s="2" customFormat="1" ht="16.5" customHeight="1">
      <c r="A690" s="39"/>
      <c r="B690" s="40"/>
      <c r="C690" s="276" t="s">
        <v>1251</v>
      </c>
      <c r="D690" s="276" t="s">
        <v>344</v>
      </c>
      <c r="E690" s="277" t="s">
        <v>1252</v>
      </c>
      <c r="F690" s="278" t="s">
        <v>1253</v>
      </c>
      <c r="G690" s="279" t="s">
        <v>377</v>
      </c>
      <c r="H690" s="280">
        <v>96.900000000000006</v>
      </c>
      <c r="I690" s="281"/>
      <c r="J690" s="282">
        <f>ROUND(I690*H690,2)</f>
        <v>0</v>
      </c>
      <c r="K690" s="278" t="s">
        <v>160</v>
      </c>
      <c r="L690" s="283"/>
      <c r="M690" s="284" t="s">
        <v>1</v>
      </c>
      <c r="N690" s="285" t="s">
        <v>43</v>
      </c>
      <c r="O690" s="92"/>
      <c r="P690" s="228">
        <f>O690*H690</f>
        <v>0</v>
      </c>
      <c r="Q690" s="228">
        <v>0.00020000000000000001</v>
      </c>
      <c r="R690" s="228">
        <f>Q690*H690</f>
        <v>0.019380000000000001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333</v>
      </c>
      <c r="AT690" s="230" t="s">
        <v>344</v>
      </c>
      <c r="AU690" s="230" t="s">
        <v>88</v>
      </c>
      <c r="AY690" s="18" t="s">
        <v>154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86</v>
      </c>
      <c r="BK690" s="231">
        <f>ROUND(I690*H690,2)</f>
        <v>0</v>
      </c>
      <c r="BL690" s="18" t="s">
        <v>239</v>
      </c>
      <c r="BM690" s="230" t="s">
        <v>1254</v>
      </c>
    </row>
    <row r="691" s="14" customFormat="1">
      <c r="A691" s="14"/>
      <c r="B691" s="243"/>
      <c r="C691" s="244"/>
      <c r="D691" s="234" t="s">
        <v>163</v>
      </c>
      <c r="E691" s="244"/>
      <c r="F691" s="246" t="s">
        <v>1255</v>
      </c>
      <c r="G691" s="244"/>
      <c r="H691" s="247">
        <v>96.900000000000006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163</v>
      </c>
      <c r="AU691" s="253" t="s">
        <v>88</v>
      </c>
      <c r="AV691" s="14" t="s">
        <v>88</v>
      </c>
      <c r="AW691" s="14" t="s">
        <v>4</v>
      </c>
      <c r="AX691" s="14" t="s">
        <v>86</v>
      </c>
      <c r="AY691" s="253" t="s">
        <v>154</v>
      </c>
    </row>
    <row r="692" s="2" customFormat="1" ht="16.5" customHeight="1">
      <c r="A692" s="39"/>
      <c r="B692" s="40"/>
      <c r="C692" s="219" t="s">
        <v>1256</v>
      </c>
      <c r="D692" s="219" t="s">
        <v>156</v>
      </c>
      <c r="E692" s="220" t="s">
        <v>1257</v>
      </c>
      <c r="F692" s="221" t="s">
        <v>1258</v>
      </c>
      <c r="G692" s="222" t="s">
        <v>377</v>
      </c>
      <c r="H692" s="223">
        <v>10</v>
      </c>
      <c r="I692" s="224"/>
      <c r="J692" s="225">
        <f>ROUND(I692*H692,2)</f>
        <v>0</v>
      </c>
      <c r="K692" s="221" t="s">
        <v>160</v>
      </c>
      <c r="L692" s="45"/>
      <c r="M692" s="226" t="s">
        <v>1</v>
      </c>
      <c r="N692" s="227" t="s">
        <v>43</v>
      </c>
      <c r="O692" s="92"/>
      <c r="P692" s="228">
        <f>O692*H692</f>
        <v>0</v>
      </c>
      <c r="Q692" s="228">
        <v>0</v>
      </c>
      <c r="R692" s="228">
        <f>Q692*H692</f>
        <v>0</v>
      </c>
      <c r="S692" s="228">
        <v>0</v>
      </c>
      <c r="T692" s="22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0" t="s">
        <v>239</v>
      </c>
      <c r="AT692" s="230" t="s">
        <v>156</v>
      </c>
      <c r="AU692" s="230" t="s">
        <v>88</v>
      </c>
      <c r="AY692" s="18" t="s">
        <v>154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8" t="s">
        <v>86</v>
      </c>
      <c r="BK692" s="231">
        <f>ROUND(I692*H692,2)</f>
        <v>0</v>
      </c>
      <c r="BL692" s="18" t="s">
        <v>239</v>
      </c>
      <c r="BM692" s="230" t="s">
        <v>1259</v>
      </c>
    </row>
    <row r="693" s="2" customFormat="1" ht="16.5" customHeight="1">
      <c r="A693" s="39"/>
      <c r="B693" s="40"/>
      <c r="C693" s="276" t="s">
        <v>1260</v>
      </c>
      <c r="D693" s="276" t="s">
        <v>344</v>
      </c>
      <c r="E693" s="277" t="s">
        <v>1261</v>
      </c>
      <c r="F693" s="278" t="s">
        <v>1262</v>
      </c>
      <c r="G693" s="279" t="s">
        <v>377</v>
      </c>
      <c r="H693" s="280">
        <v>10.199999999999999</v>
      </c>
      <c r="I693" s="281"/>
      <c r="J693" s="282">
        <f>ROUND(I693*H693,2)</f>
        <v>0</v>
      </c>
      <c r="K693" s="278" t="s">
        <v>160</v>
      </c>
      <c r="L693" s="283"/>
      <c r="M693" s="284" t="s">
        <v>1</v>
      </c>
      <c r="N693" s="285" t="s">
        <v>43</v>
      </c>
      <c r="O693" s="92"/>
      <c r="P693" s="228">
        <f>O693*H693</f>
        <v>0</v>
      </c>
      <c r="Q693" s="228">
        <v>0.00040000000000000002</v>
      </c>
      <c r="R693" s="228">
        <f>Q693*H693</f>
        <v>0.0040800000000000003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333</v>
      </c>
      <c r="AT693" s="230" t="s">
        <v>344</v>
      </c>
      <c r="AU693" s="230" t="s">
        <v>88</v>
      </c>
      <c r="AY693" s="18" t="s">
        <v>154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86</v>
      </c>
      <c r="BK693" s="231">
        <f>ROUND(I693*H693,2)</f>
        <v>0</v>
      </c>
      <c r="BL693" s="18" t="s">
        <v>239</v>
      </c>
      <c r="BM693" s="230" t="s">
        <v>1263</v>
      </c>
    </row>
    <row r="694" s="14" customFormat="1">
      <c r="A694" s="14"/>
      <c r="B694" s="243"/>
      <c r="C694" s="244"/>
      <c r="D694" s="234" t="s">
        <v>163</v>
      </c>
      <c r="E694" s="244"/>
      <c r="F694" s="246" t="s">
        <v>1264</v>
      </c>
      <c r="G694" s="244"/>
      <c r="H694" s="247">
        <v>10.199999999999999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163</v>
      </c>
      <c r="AU694" s="253" t="s">
        <v>88</v>
      </c>
      <c r="AV694" s="14" t="s">
        <v>88</v>
      </c>
      <c r="AW694" s="14" t="s">
        <v>4</v>
      </c>
      <c r="AX694" s="14" t="s">
        <v>86</v>
      </c>
      <c r="AY694" s="253" t="s">
        <v>154</v>
      </c>
    </row>
    <row r="695" s="2" customFormat="1" ht="16.5" customHeight="1">
      <c r="A695" s="39"/>
      <c r="B695" s="40"/>
      <c r="C695" s="219" t="s">
        <v>1265</v>
      </c>
      <c r="D695" s="219" t="s">
        <v>156</v>
      </c>
      <c r="E695" s="220" t="s">
        <v>1266</v>
      </c>
      <c r="F695" s="221" t="s">
        <v>1267</v>
      </c>
      <c r="G695" s="222" t="s">
        <v>377</v>
      </c>
      <c r="H695" s="223">
        <v>105</v>
      </c>
      <c r="I695" s="224"/>
      <c r="J695" s="225">
        <f>ROUND(I695*H695,2)</f>
        <v>0</v>
      </c>
      <c r="K695" s="221" t="s">
        <v>160</v>
      </c>
      <c r="L695" s="45"/>
      <c r="M695" s="226" t="s">
        <v>1</v>
      </c>
      <c r="N695" s="227" t="s">
        <v>43</v>
      </c>
      <c r="O695" s="92"/>
      <c r="P695" s="228">
        <f>O695*H695</f>
        <v>0</v>
      </c>
      <c r="Q695" s="228">
        <v>3.0000000000000001E-05</v>
      </c>
      <c r="R695" s="228">
        <f>Q695*H695</f>
        <v>0.00315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239</v>
      </c>
      <c r="AT695" s="230" t="s">
        <v>156</v>
      </c>
      <c r="AU695" s="230" t="s">
        <v>88</v>
      </c>
      <c r="AY695" s="18" t="s">
        <v>154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86</v>
      </c>
      <c r="BK695" s="231">
        <f>ROUND(I695*H695,2)</f>
        <v>0</v>
      </c>
      <c r="BL695" s="18" t="s">
        <v>239</v>
      </c>
      <c r="BM695" s="230" t="s">
        <v>1268</v>
      </c>
    </row>
    <row r="696" s="14" customFormat="1">
      <c r="A696" s="14"/>
      <c r="B696" s="243"/>
      <c r="C696" s="244"/>
      <c r="D696" s="234" t="s">
        <v>163</v>
      </c>
      <c r="E696" s="245" t="s">
        <v>1</v>
      </c>
      <c r="F696" s="246" t="s">
        <v>1269</v>
      </c>
      <c r="G696" s="244"/>
      <c r="H696" s="247">
        <v>105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3" t="s">
        <v>163</v>
      </c>
      <c r="AU696" s="253" t="s">
        <v>88</v>
      </c>
      <c r="AV696" s="14" t="s">
        <v>88</v>
      </c>
      <c r="AW696" s="14" t="s">
        <v>32</v>
      </c>
      <c r="AX696" s="14" t="s">
        <v>78</v>
      </c>
      <c r="AY696" s="253" t="s">
        <v>154</v>
      </c>
    </row>
    <row r="697" s="15" customFormat="1">
      <c r="A697" s="15"/>
      <c r="B697" s="254"/>
      <c r="C697" s="255"/>
      <c r="D697" s="234" t="s">
        <v>163</v>
      </c>
      <c r="E697" s="256" t="s">
        <v>1</v>
      </c>
      <c r="F697" s="257" t="s">
        <v>166</v>
      </c>
      <c r="G697" s="255"/>
      <c r="H697" s="258">
        <v>105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64" t="s">
        <v>163</v>
      </c>
      <c r="AU697" s="264" t="s">
        <v>88</v>
      </c>
      <c r="AV697" s="15" t="s">
        <v>161</v>
      </c>
      <c r="AW697" s="15" t="s">
        <v>32</v>
      </c>
      <c r="AX697" s="15" t="s">
        <v>86</v>
      </c>
      <c r="AY697" s="264" t="s">
        <v>154</v>
      </c>
    </row>
    <row r="698" s="2" customFormat="1" ht="24.15" customHeight="1">
      <c r="A698" s="39"/>
      <c r="B698" s="40"/>
      <c r="C698" s="219" t="s">
        <v>1270</v>
      </c>
      <c r="D698" s="219" t="s">
        <v>156</v>
      </c>
      <c r="E698" s="220" t="s">
        <v>1271</v>
      </c>
      <c r="F698" s="221" t="s">
        <v>1272</v>
      </c>
      <c r="G698" s="222" t="s">
        <v>159</v>
      </c>
      <c r="H698" s="223">
        <v>119.8</v>
      </c>
      <c r="I698" s="224"/>
      <c r="J698" s="225">
        <f>ROUND(I698*H698,2)</f>
        <v>0</v>
      </c>
      <c r="K698" s="221" t="s">
        <v>160</v>
      </c>
      <c r="L698" s="45"/>
      <c r="M698" s="226" t="s">
        <v>1</v>
      </c>
      <c r="N698" s="227" t="s">
        <v>43</v>
      </c>
      <c r="O698" s="92"/>
      <c r="P698" s="228">
        <f>O698*H698</f>
        <v>0</v>
      </c>
      <c r="Q698" s="228">
        <v>0</v>
      </c>
      <c r="R698" s="228">
        <f>Q698*H698</f>
        <v>0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239</v>
      </c>
      <c r="AT698" s="230" t="s">
        <v>156</v>
      </c>
      <c r="AU698" s="230" t="s">
        <v>88</v>
      </c>
      <c r="AY698" s="18" t="s">
        <v>154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86</v>
      </c>
      <c r="BK698" s="231">
        <f>ROUND(I698*H698,2)</f>
        <v>0</v>
      </c>
      <c r="BL698" s="18" t="s">
        <v>239</v>
      </c>
      <c r="BM698" s="230" t="s">
        <v>1273</v>
      </c>
    </row>
    <row r="699" s="2" customFormat="1" ht="24.15" customHeight="1">
      <c r="A699" s="39"/>
      <c r="B699" s="40"/>
      <c r="C699" s="219" t="s">
        <v>1274</v>
      </c>
      <c r="D699" s="219" t="s">
        <v>156</v>
      </c>
      <c r="E699" s="220" t="s">
        <v>1275</v>
      </c>
      <c r="F699" s="221" t="s">
        <v>1276</v>
      </c>
      <c r="G699" s="222" t="s">
        <v>212</v>
      </c>
      <c r="H699" s="223">
        <v>0.44</v>
      </c>
      <c r="I699" s="224"/>
      <c r="J699" s="225">
        <f>ROUND(I699*H699,2)</f>
        <v>0</v>
      </c>
      <c r="K699" s="221" t="s">
        <v>160</v>
      </c>
      <c r="L699" s="45"/>
      <c r="M699" s="226" t="s">
        <v>1</v>
      </c>
      <c r="N699" s="227" t="s">
        <v>43</v>
      </c>
      <c r="O699" s="92"/>
      <c r="P699" s="228">
        <f>O699*H699</f>
        <v>0</v>
      </c>
      <c r="Q699" s="228">
        <v>0</v>
      </c>
      <c r="R699" s="228">
        <f>Q699*H699</f>
        <v>0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239</v>
      </c>
      <c r="AT699" s="230" t="s">
        <v>156</v>
      </c>
      <c r="AU699" s="230" t="s">
        <v>88</v>
      </c>
      <c r="AY699" s="18" t="s">
        <v>154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86</v>
      </c>
      <c r="BK699" s="231">
        <f>ROUND(I699*H699,2)</f>
        <v>0</v>
      </c>
      <c r="BL699" s="18" t="s">
        <v>239</v>
      </c>
      <c r="BM699" s="230" t="s">
        <v>1277</v>
      </c>
    </row>
    <row r="700" s="12" customFormat="1" ht="22.8" customHeight="1">
      <c r="A700" s="12"/>
      <c r="B700" s="203"/>
      <c r="C700" s="204"/>
      <c r="D700" s="205" t="s">
        <v>77</v>
      </c>
      <c r="E700" s="217" t="s">
        <v>1278</v>
      </c>
      <c r="F700" s="217" t="s">
        <v>1279</v>
      </c>
      <c r="G700" s="204"/>
      <c r="H700" s="204"/>
      <c r="I700" s="207"/>
      <c r="J700" s="218">
        <f>BK700</f>
        <v>0</v>
      </c>
      <c r="K700" s="204"/>
      <c r="L700" s="209"/>
      <c r="M700" s="210"/>
      <c r="N700" s="211"/>
      <c r="O700" s="211"/>
      <c r="P700" s="212">
        <f>SUM(P701:P721)</f>
        <v>0</v>
      </c>
      <c r="Q700" s="211"/>
      <c r="R700" s="212">
        <f>SUM(R701:R721)</f>
        <v>1.7068387999999999</v>
      </c>
      <c r="S700" s="211"/>
      <c r="T700" s="213">
        <f>SUM(T701:T721)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14" t="s">
        <v>88</v>
      </c>
      <c r="AT700" s="215" t="s">
        <v>77</v>
      </c>
      <c r="AU700" s="215" t="s">
        <v>86</v>
      </c>
      <c r="AY700" s="214" t="s">
        <v>154</v>
      </c>
      <c r="BK700" s="216">
        <f>SUM(BK701:BK721)</f>
        <v>0</v>
      </c>
    </row>
    <row r="701" s="2" customFormat="1" ht="16.5" customHeight="1">
      <c r="A701" s="39"/>
      <c r="B701" s="40"/>
      <c r="C701" s="219" t="s">
        <v>1280</v>
      </c>
      <c r="D701" s="219" t="s">
        <v>156</v>
      </c>
      <c r="E701" s="220" t="s">
        <v>1281</v>
      </c>
      <c r="F701" s="221" t="s">
        <v>1282</v>
      </c>
      <c r="G701" s="222" t="s">
        <v>159</v>
      </c>
      <c r="H701" s="223">
        <v>84.501999999999995</v>
      </c>
      <c r="I701" s="224"/>
      <c r="J701" s="225">
        <f>ROUND(I701*H701,2)</f>
        <v>0</v>
      </c>
      <c r="K701" s="221" t="s">
        <v>160</v>
      </c>
      <c r="L701" s="45"/>
      <c r="M701" s="226" t="s">
        <v>1</v>
      </c>
      <c r="N701" s="227" t="s">
        <v>43</v>
      </c>
      <c r="O701" s="92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239</v>
      </c>
      <c r="AT701" s="230" t="s">
        <v>156</v>
      </c>
      <c r="AU701" s="230" t="s">
        <v>88</v>
      </c>
      <c r="AY701" s="18" t="s">
        <v>154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86</v>
      </c>
      <c r="BK701" s="231">
        <f>ROUND(I701*H701,2)</f>
        <v>0</v>
      </c>
      <c r="BL701" s="18" t="s">
        <v>239</v>
      </c>
      <c r="BM701" s="230" t="s">
        <v>1283</v>
      </c>
    </row>
    <row r="702" s="2" customFormat="1" ht="16.5" customHeight="1">
      <c r="A702" s="39"/>
      <c r="B702" s="40"/>
      <c r="C702" s="219" t="s">
        <v>1284</v>
      </c>
      <c r="D702" s="219" t="s">
        <v>156</v>
      </c>
      <c r="E702" s="220" t="s">
        <v>1285</v>
      </c>
      <c r="F702" s="221" t="s">
        <v>1286</v>
      </c>
      <c r="G702" s="222" t="s">
        <v>159</v>
      </c>
      <c r="H702" s="223">
        <v>84.501999999999995</v>
      </c>
      <c r="I702" s="224"/>
      <c r="J702" s="225">
        <f>ROUND(I702*H702,2)</f>
        <v>0</v>
      </c>
      <c r="K702" s="221" t="s">
        <v>160</v>
      </c>
      <c r="L702" s="45"/>
      <c r="M702" s="226" t="s">
        <v>1</v>
      </c>
      <c r="N702" s="227" t="s">
        <v>43</v>
      </c>
      <c r="O702" s="92"/>
      <c r="P702" s="228">
        <f>O702*H702</f>
        <v>0</v>
      </c>
      <c r="Q702" s="228">
        <v>0.00029999999999999997</v>
      </c>
      <c r="R702" s="228">
        <f>Q702*H702</f>
        <v>0.025350599999999997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239</v>
      </c>
      <c r="AT702" s="230" t="s">
        <v>156</v>
      </c>
      <c r="AU702" s="230" t="s">
        <v>88</v>
      </c>
      <c r="AY702" s="18" t="s">
        <v>154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86</v>
      </c>
      <c r="BK702" s="231">
        <f>ROUND(I702*H702,2)</f>
        <v>0</v>
      </c>
      <c r="BL702" s="18" t="s">
        <v>239</v>
      </c>
      <c r="BM702" s="230" t="s">
        <v>1287</v>
      </c>
    </row>
    <row r="703" s="2" customFormat="1" ht="24.15" customHeight="1">
      <c r="A703" s="39"/>
      <c r="B703" s="40"/>
      <c r="C703" s="219" t="s">
        <v>1288</v>
      </c>
      <c r="D703" s="219" t="s">
        <v>156</v>
      </c>
      <c r="E703" s="220" t="s">
        <v>1289</v>
      </c>
      <c r="F703" s="221" t="s">
        <v>1290</v>
      </c>
      <c r="G703" s="222" t="s">
        <v>159</v>
      </c>
      <c r="H703" s="223">
        <v>45</v>
      </c>
      <c r="I703" s="224"/>
      <c r="J703" s="225">
        <f>ROUND(I703*H703,2)</f>
        <v>0</v>
      </c>
      <c r="K703" s="221" t="s">
        <v>160</v>
      </c>
      <c r="L703" s="45"/>
      <c r="M703" s="226" t="s">
        <v>1</v>
      </c>
      <c r="N703" s="227" t="s">
        <v>43</v>
      </c>
      <c r="O703" s="92"/>
      <c r="P703" s="228">
        <f>O703*H703</f>
        <v>0</v>
      </c>
      <c r="Q703" s="228">
        <v>0.0015</v>
      </c>
      <c r="R703" s="228">
        <f>Q703*H703</f>
        <v>0.067500000000000004</v>
      </c>
      <c r="S703" s="228">
        <v>0</v>
      </c>
      <c r="T703" s="229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0" t="s">
        <v>239</v>
      </c>
      <c r="AT703" s="230" t="s">
        <v>156</v>
      </c>
      <c r="AU703" s="230" t="s">
        <v>88</v>
      </c>
      <c r="AY703" s="18" t="s">
        <v>154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8" t="s">
        <v>86</v>
      </c>
      <c r="BK703" s="231">
        <f>ROUND(I703*H703,2)</f>
        <v>0</v>
      </c>
      <c r="BL703" s="18" t="s">
        <v>239</v>
      </c>
      <c r="BM703" s="230" t="s">
        <v>1291</v>
      </c>
    </row>
    <row r="704" s="13" customFormat="1">
      <c r="A704" s="13"/>
      <c r="B704" s="232"/>
      <c r="C704" s="233"/>
      <c r="D704" s="234" t="s">
        <v>163</v>
      </c>
      <c r="E704" s="235" t="s">
        <v>1</v>
      </c>
      <c r="F704" s="236" t="s">
        <v>1292</v>
      </c>
      <c r="G704" s="233"/>
      <c r="H704" s="235" t="s">
        <v>1</v>
      </c>
      <c r="I704" s="237"/>
      <c r="J704" s="233"/>
      <c r="K704" s="233"/>
      <c r="L704" s="238"/>
      <c r="M704" s="239"/>
      <c r="N704" s="240"/>
      <c r="O704" s="240"/>
      <c r="P704" s="240"/>
      <c r="Q704" s="240"/>
      <c r="R704" s="240"/>
      <c r="S704" s="240"/>
      <c r="T704" s="24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2" t="s">
        <v>163</v>
      </c>
      <c r="AU704" s="242" t="s">
        <v>88</v>
      </c>
      <c r="AV704" s="13" t="s">
        <v>86</v>
      </c>
      <c r="AW704" s="13" t="s">
        <v>32</v>
      </c>
      <c r="AX704" s="13" t="s">
        <v>78</v>
      </c>
      <c r="AY704" s="242" t="s">
        <v>154</v>
      </c>
    </row>
    <row r="705" s="14" customFormat="1">
      <c r="A705" s="14"/>
      <c r="B705" s="243"/>
      <c r="C705" s="244"/>
      <c r="D705" s="234" t="s">
        <v>163</v>
      </c>
      <c r="E705" s="245" t="s">
        <v>1</v>
      </c>
      <c r="F705" s="246" t="s">
        <v>419</v>
      </c>
      <c r="G705" s="244"/>
      <c r="H705" s="247">
        <v>45</v>
      </c>
      <c r="I705" s="248"/>
      <c r="J705" s="244"/>
      <c r="K705" s="244"/>
      <c r="L705" s="249"/>
      <c r="M705" s="250"/>
      <c r="N705" s="251"/>
      <c r="O705" s="251"/>
      <c r="P705" s="251"/>
      <c r="Q705" s="251"/>
      <c r="R705" s="251"/>
      <c r="S705" s="251"/>
      <c r="T705" s="25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3" t="s">
        <v>163</v>
      </c>
      <c r="AU705" s="253" t="s">
        <v>88</v>
      </c>
      <c r="AV705" s="14" t="s">
        <v>88</v>
      </c>
      <c r="AW705" s="14" t="s">
        <v>32</v>
      </c>
      <c r="AX705" s="14" t="s">
        <v>78</v>
      </c>
      <c r="AY705" s="253" t="s">
        <v>154</v>
      </c>
    </row>
    <row r="706" s="15" customFormat="1">
      <c r="A706" s="15"/>
      <c r="B706" s="254"/>
      <c r="C706" s="255"/>
      <c r="D706" s="234" t="s">
        <v>163</v>
      </c>
      <c r="E706" s="256" t="s">
        <v>1</v>
      </c>
      <c r="F706" s="257" t="s">
        <v>166</v>
      </c>
      <c r="G706" s="255"/>
      <c r="H706" s="258">
        <v>45</v>
      </c>
      <c r="I706" s="259"/>
      <c r="J706" s="255"/>
      <c r="K706" s="255"/>
      <c r="L706" s="260"/>
      <c r="M706" s="261"/>
      <c r="N706" s="262"/>
      <c r="O706" s="262"/>
      <c r="P706" s="262"/>
      <c r="Q706" s="262"/>
      <c r="R706" s="262"/>
      <c r="S706" s="262"/>
      <c r="T706" s="263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4" t="s">
        <v>163</v>
      </c>
      <c r="AU706" s="264" t="s">
        <v>88</v>
      </c>
      <c r="AV706" s="15" t="s">
        <v>161</v>
      </c>
      <c r="AW706" s="15" t="s">
        <v>32</v>
      </c>
      <c r="AX706" s="15" t="s">
        <v>86</v>
      </c>
      <c r="AY706" s="264" t="s">
        <v>154</v>
      </c>
    </row>
    <row r="707" s="2" customFormat="1" ht="33" customHeight="1">
      <c r="A707" s="39"/>
      <c r="B707" s="40"/>
      <c r="C707" s="219" t="s">
        <v>1293</v>
      </c>
      <c r="D707" s="219" t="s">
        <v>156</v>
      </c>
      <c r="E707" s="220" t="s">
        <v>1294</v>
      </c>
      <c r="F707" s="221" t="s">
        <v>1295</v>
      </c>
      <c r="G707" s="222" t="s">
        <v>159</v>
      </c>
      <c r="H707" s="223">
        <v>84.501999999999995</v>
      </c>
      <c r="I707" s="224"/>
      <c r="J707" s="225">
        <f>ROUND(I707*H707,2)</f>
        <v>0</v>
      </c>
      <c r="K707" s="221" t="s">
        <v>160</v>
      </c>
      <c r="L707" s="45"/>
      <c r="M707" s="226" t="s">
        <v>1</v>
      </c>
      <c r="N707" s="227" t="s">
        <v>43</v>
      </c>
      <c r="O707" s="92"/>
      <c r="P707" s="228">
        <f>O707*H707</f>
        <v>0</v>
      </c>
      <c r="Q707" s="228">
        <v>0.0073000000000000001</v>
      </c>
      <c r="R707" s="228">
        <f>Q707*H707</f>
        <v>0.61686459999999999</v>
      </c>
      <c r="S707" s="228">
        <v>0</v>
      </c>
      <c r="T707" s="229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0" t="s">
        <v>239</v>
      </c>
      <c r="AT707" s="230" t="s">
        <v>156</v>
      </c>
      <c r="AU707" s="230" t="s">
        <v>88</v>
      </c>
      <c r="AY707" s="18" t="s">
        <v>154</v>
      </c>
      <c r="BE707" s="231">
        <f>IF(N707="základní",J707,0)</f>
        <v>0</v>
      </c>
      <c r="BF707" s="231">
        <f>IF(N707="snížená",J707,0)</f>
        <v>0</v>
      </c>
      <c r="BG707" s="231">
        <f>IF(N707="zákl. přenesená",J707,0)</f>
        <v>0</v>
      </c>
      <c r="BH707" s="231">
        <f>IF(N707="sníž. přenesená",J707,0)</f>
        <v>0</v>
      </c>
      <c r="BI707" s="231">
        <f>IF(N707="nulová",J707,0)</f>
        <v>0</v>
      </c>
      <c r="BJ707" s="18" t="s">
        <v>86</v>
      </c>
      <c r="BK707" s="231">
        <f>ROUND(I707*H707,2)</f>
        <v>0</v>
      </c>
      <c r="BL707" s="18" t="s">
        <v>239</v>
      </c>
      <c r="BM707" s="230" t="s">
        <v>1296</v>
      </c>
    </row>
    <row r="708" s="13" customFormat="1">
      <c r="A708" s="13"/>
      <c r="B708" s="232"/>
      <c r="C708" s="233"/>
      <c r="D708" s="234" t="s">
        <v>163</v>
      </c>
      <c r="E708" s="235" t="s">
        <v>1</v>
      </c>
      <c r="F708" s="236" t="s">
        <v>281</v>
      </c>
      <c r="G708" s="233"/>
      <c r="H708" s="235" t="s">
        <v>1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2" t="s">
        <v>163</v>
      </c>
      <c r="AU708" s="242" t="s">
        <v>88</v>
      </c>
      <c r="AV708" s="13" t="s">
        <v>86</v>
      </c>
      <c r="AW708" s="13" t="s">
        <v>32</v>
      </c>
      <c r="AX708" s="13" t="s">
        <v>78</v>
      </c>
      <c r="AY708" s="242" t="s">
        <v>154</v>
      </c>
    </row>
    <row r="709" s="14" customFormat="1">
      <c r="A709" s="14"/>
      <c r="B709" s="243"/>
      <c r="C709" s="244"/>
      <c r="D709" s="234" t="s">
        <v>163</v>
      </c>
      <c r="E709" s="245" t="s">
        <v>1</v>
      </c>
      <c r="F709" s="246" t="s">
        <v>1297</v>
      </c>
      <c r="G709" s="244"/>
      <c r="H709" s="247">
        <v>5.5999999999999996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163</v>
      </c>
      <c r="AU709" s="253" t="s">
        <v>88</v>
      </c>
      <c r="AV709" s="14" t="s">
        <v>88</v>
      </c>
      <c r="AW709" s="14" t="s">
        <v>32</v>
      </c>
      <c r="AX709" s="14" t="s">
        <v>78</v>
      </c>
      <c r="AY709" s="253" t="s">
        <v>154</v>
      </c>
    </row>
    <row r="710" s="14" customFormat="1">
      <c r="A710" s="14"/>
      <c r="B710" s="243"/>
      <c r="C710" s="244"/>
      <c r="D710" s="234" t="s">
        <v>163</v>
      </c>
      <c r="E710" s="245" t="s">
        <v>1</v>
      </c>
      <c r="F710" s="246" t="s">
        <v>1298</v>
      </c>
      <c r="G710" s="244"/>
      <c r="H710" s="247">
        <v>1.212</v>
      </c>
      <c r="I710" s="248"/>
      <c r="J710" s="244"/>
      <c r="K710" s="244"/>
      <c r="L710" s="249"/>
      <c r="M710" s="250"/>
      <c r="N710" s="251"/>
      <c r="O710" s="251"/>
      <c r="P710" s="251"/>
      <c r="Q710" s="251"/>
      <c r="R710" s="251"/>
      <c r="S710" s="251"/>
      <c r="T710" s="25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3" t="s">
        <v>163</v>
      </c>
      <c r="AU710" s="253" t="s">
        <v>88</v>
      </c>
      <c r="AV710" s="14" t="s">
        <v>88</v>
      </c>
      <c r="AW710" s="14" t="s">
        <v>32</v>
      </c>
      <c r="AX710" s="14" t="s">
        <v>78</v>
      </c>
      <c r="AY710" s="253" t="s">
        <v>154</v>
      </c>
    </row>
    <row r="711" s="14" customFormat="1">
      <c r="A711" s="14"/>
      <c r="B711" s="243"/>
      <c r="C711" s="244"/>
      <c r="D711" s="234" t="s">
        <v>163</v>
      </c>
      <c r="E711" s="245" t="s">
        <v>1</v>
      </c>
      <c r="F711" s="246" t="s">
        <v>1299</v>
      </c>
      <c r="G711" s="244"/>
      <c r="H711" s="247">
        <v>24.899999999999999</v>
      </c>
      <c r="I711" s="248"/>
      <c r="J711" s="244"/>
      <c r="K711" s="244"/>
      <c r="L711" s="249"/>
      <c r="M711" s="250"/>
      <c r="N711" s="251"/>
      <c r="O711" s="251"/>
      <c r="P711" s="251"/>
      <c r="Q711" s="251"/>
      <c r="R711" s="251"/>
      <c r="S711" s="251"/>
      <c r="T711" s="25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3" t="s">
        <v>163</v>
      </c>
      <c r="AU711" s="253" t="s">
        <v>88</v>
      </c>
      <c r="AV711" s="14" t="s">
        <v>88</v>
      </c>
      <c r="AW711" s="14" t="s">
        <v>32</v>
      </c>
      <c r="AX711" s="14" t="s">
        <v>78</v>
      </c>
      <c r="AY711" s="253" t="s">
        <v>154</v>
      </c>
    </row>
    <row r="712" s="13" customFormat="1">
      <c r="A712" s="13"/>
      <c r="B712" s="232"/>
      <c r="C712" s="233"/>
      <c r="D712" s="234" t="s">
        <v>163</v>
      </c>
      <c r="E712" s="235" t="s">
        <v>1</v>
      </c>
      <c r="F712" s="236" t="s">
        <v>292</v>
      </c>
      <c r="G712" s="233"/>
      <c r="H712" s="235" t="s">
        <v>1</v>
      </c>
      <c r="I712" s="237"/>
      <c r="J712" s="233"/>
      <c r="K712" s="233"/>
      <c r="L712" s="238"/>
      <c r="M712" s="239"/>
      <c r="N712" s="240"/>
      <c r="O712" s="240"/>
      <c r="P712" s="240"/>
      <c r="Q712" s="240"/>
      <c r="R712" s="240"/>
      <c r="S712" s="240"/>
      <c r="T712" s="24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2" t="s">
        <v>163</v>
      </c>
      <c r="AU712" s="242" t="s">
        <v>88</v>
      </c>
      <c r="AV712" s="13" t="s">
        <v>86</v>
      </c>
      <c r="AW712" s="13" t="s">
        <v>32</v>
      </c>
      <c r="AX712" s="13" t="s">
        <v>78</v>
      </c>
      <c r="AY712" s="242" t="s">
        <v>154</v>
      </c>
    </row>
    <row r="713" s="14" customFormat="1">
      <c r="A713" s="14"/>
      <c r="B713" s="243"/>
      <c r="C713" s="244"/>
      <c r="D713" s="234" t="s">
        <v>163</v>
      </c>
      <c r="E713" s="245" t="s">
        <v>1</v>
      </c>
      <c r="F713" s="246" t="s">
        <v>1300</v>
      </c>
      <c r="G713" s="244"/>
      <c r="H713" s="247">
        <v>46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163</v>
      </c>
      <c r="AU713" s="253" t="s">
        <v>88</v>
      </c>
      <c r="AV713" s="14" t="s">
        <v>88</v>
      </c>
      <c r="AW713" s="14" t="s">
        <v>32</v>
      </c>
      <c r="AX713" s="14" t="s">
        <v>78</v>
      </c>
      <c r="AY713" s="253" t="s">
        <v>154</v>
      </c>
    </row>
    <row r="714" s="14" customFormat="1">
      <c r="A714" s="14"/>
      <c r="B714" s="243"/>
      <c r="C714" s="244"/>
      <c r="D714" s="234" t="s">
        <v>163</v>
      </c>
      <c r="E714" s="245" t="s">
        <v>1</v>
      </c>
      <c r="F714" s="246" t="s">
        <v>1301</v>
      </c>
      <c r="G714" s="244"/>
      <c r="H714" s="247">
        <v>3.8399999999999999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163</v>
      </c>
      <c r="AU714" s="253" t="s">
        <v>88</v>
      </c>
      <c r="AV714" s="14" t="s">
        <v>88</v>
      </c>
      <c r="AW714" s="14" t="s">
        <v>32</v>
      </c>
      <c r="AX714" s="14" t="s">
        <v>78</v>
      </c>
      <c r="AY714" s="253" t="s">
        <v>154</v>
      </c>
    </row>
    <row r="715" s="14" customFormat="1">
      <c r="A715" s="14"/>
      <c r="B715" s="243"/>
      <c r="C715" s="244"/>
      <c r="D715" s="234" t="s">
        <v>163</v>
      </c>
      <c r="E715" s="245" t="s">
        <v>1</v>
      </c>
      <c r="F715" s="246" t="s">
        <v>1302</v>
      </c>
      <c r="G715" s="244"/>
      <c r="H715" s="247">
        <v>2.9500000000000002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163</v>
      </c>
      <c r="AU715" s="253" t="s">
        <v>88</v>
      </c>
      <c r="AV715" s="14" t="s">
        <v>88</v>
      </c>
      <c r="AW715" s="14" t="s">
        <v>32</v>
      </c>
      <c r="AX715" s="14" t="s">
        <v>78</v>
      </c>
      <c r="AY715" s="253" t="s">
        <v>154</v>
      </c>
    </row>
    <row r="716" s="15" customFormat="1">
      <c r="A716" s="15"/>
      <c r="B716" s="254"/>
      <c r="C716" s="255"/>
      <c r="D716" s="234" t="s">
        <v>163</v>
      </c>
      <c r="E716" s="256" t="s">
        <v>1</v>
      </c>
      <c r="F716" s="257" t="s">
        <v>166</v>
      </c>
      <c r="G716" s="255"/>
      <c r="H716" s="258">
        <v>84.501999999999995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4" t="s">
        <v>163</v>
      </c>
      <c r="AU716" s="264" t="s">
        <v>88</v>
      </c>
      <c r="AV716" s="15" t="s">
        <v>161</v>
      </c>
      <c r="AW716" s="15" t="s">
        <v>32</v>
      </c>
      <c r="AX716" s="15" t="s">
        <v>86</v>
      </c>
      <c r="AY716" s="264" t="s">
        <v>154</v>
      </c>
    </row>
    <row r="717" s="2" customFormat="1" ht="16.5" customHeight="1">
      <c r="A717" s="39"/>
      <c r="B717" s="40"/>
      <c r="C717" s="276" t="s">
        <v>1303</v>
      </c>
      <c r="D717" s="276" t="s">
        <v>344</v>
      </c>
      <c r="E717" s="277" t="s">
        <v>1304</v>
      </c>
      <c r="F717" s="278" t="s">
        <v>1305</v>
      </c>
      <c r="G717" s="279" t="s">
        <v>159</v>
      </c>
      <c r="H717" s="280">
        <v>84.501999999999995</v>
      </c>
      <c r="I717" s="281"/>
      <c r="J717" s="282">
        <f>ROUND(I717*H717,2)</f>
        <v>0</v>
      </c>
      <c r="K717" s="278" t="s">
        <v>160</v>
      </c>
      <c r="L717" s="283"/>
      <c r="M717" s="284" t="s">
        <v>1</v>
      </c>
      <c r="N717" s="285" t="s">
        <v>43</v>
      </c>
      <c r="O717" s="92"/>
      <c r="P717" s="228">
        <f>O717*H717</f>
        <v>0</v>
      </c>
      <c r="Q717" s="228">
        <v>0.0118</v>
      </c>
      <c r="R717" s="228">
        <f>Q717*H717</f>
        <v>0.99712359999999989</v>
      </c>
      <c r="S717" s="228">
        <v>0</v>
      </c>
      <c r="T717" s="229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0" t="s">
        <v>333</v>
      </c>
      <c r="AT717" s="230" t="s">
        <v>344</v>
      </c>
      <c r="AU717" s="230" t="s">
        <v>88</v>
      </c>
      <c r="AY717" s="18" t="s">
        <v>154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18" t="s">
        <v>86</v>
      </c>
      <c r="BK717" s="231">
        <f>ROUND(I717*H717,2)</f>
        <v>0</v>
      </c>
      <c r="BL717" s="18" t="s">
        <v>239</v>
      </c>
      <c r="BM717" s="230" t="s">
        <v>1306</v>
      </c>
    </row>
    <row r="718" s="2" customFormat="1" ht="16.5" customHeight="1">
      <c r="A718" s="39"/>
      <c r="B718" s="40"/>
      <c r="C718" s="219" t="s">
        <v>1307</v>
      </c>
      <c r="D718" s="219" t="s">
        <v>156</v>
      </c>
      <c r="E718" s="220" t="s">
        <v>1308</v>
      </c>
      <c r="F718" s="221" t="s">
        <v>1309</v>
      </c>
      <c r="G718" s="222" t="s">
        <v>307</v>
      </c>
      <c r="H718" s="223">
        <v>40</v>
      </c>
      <c r="I718" s="224"/>
      <c r="J718" s="225">
        <f>ROUND(I718*H718,2)</f>
        <v>0</v>
      </c>
      <c r="K718" s="221" t="s">
        <v>160</v>
      </c>
      <c r="L718" s="45"/>
      <c r="M718" s="226" t="s">
        <v>1</v>
      </c>
      <c r="N718" s="227" t="s">
        <v>43</v>
      </c>
      <c r="O718" s="92"/>
      <c r="P718" s="228">
        <f>O718*H718</f>
        <v>0</v>
      </c>
      <c r="Q718" s="228">
        <v>0</v>
      </c>
      <c r="R718" s="228">
        <f>Q718*H718</f>
        <v>0</v>
      </c>
      <c r="S718" s="228">
        <v>0</v>
      </c>
      <c r="T718" s="229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0" t="s">
        <v>239</v>
      </c>
      <c r="AT718" s="230" t="s">
        <v>156</v>
      </c>
      <c r="AU718" s="230" t="s">
        <v>88</v>
      </c>
      <c r="AY718" s="18" t="s">
        <v>154</v>
      </c>
      <c r="BE718" s="231">
        <f>IF(N718="základní",J718,0)</f>
        <v>0</v>
      </c>
      <c r="BF718" s="231">
        <f>IF(N718="snížená",J718,0)</f>
        <v>0</v>
      </c>
      <c r="BG718" s="231">
        <f>IF(N718="zákl. přenesená",J718,0)</f>
        <v>0</v>
      </c>
      <c r="BH718" s="231">
        <f>IF(N718="sníž. přenesená",J718,0)</f>
        <v>0</v>
      </c>
      <c r="BI718" s="231">
        <f>IF(N718="nulová",J718,0)</f>
        <v>0</v>
      </c>
      <c r="BJ718" s="18" t="s">
        <v>86</v>
      </c>
      <c r="BK718" s="231">
        <f>ROUND(I718*H718,2)</f>
        <v>0</v>
      </c>
      <c r="BL718" s="18" t="s">
        <v>239</v>
      </c>
      <c r="BM718" s="230" t="s">
        <v>1310</v>
      </c>
    </row>
    <row r="719" s="2" customFormat="1" ht="21.75" customHeight="1">
      <c r="A719" s="39"/>
      <c r="B719" s="40"/>
      <c r="C719" s="219" t="s">
        <v>1311</v>
      </c>
      <c r="D719" s="219" t="s">
        <v>156</v>
      </c>
      <c r="E719" s="220" t="s">
        <v>1312</v>
      </c>
      <c r="F719" s="221" t="s">
        <v>1313</v>
      </c>
      <c r="G719" s="222" t="s">
        <v>307</v>
      </c>
      <c r="H719" s="223">
        <v>20</v>
      </c>
      <c r="I719" s="224"/>
      <c r="J719" s="225">
        <f>ROUND(I719*H719,2)</f>
        <v>0</v>
      </c>
      <c r="K719" s="221" t="s">
        <v>160</v>
      </c>
      <c r="L719" s="45"/>
      <c r="M719" s="226" t="s">
        <v>1</v>
      </c>
      <c r="N719" s="227" t="s">
        <v>43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239</v>
      </c>
      <c r="AT719" s="230" t="s">
        <v>156</v>
      </c>
      <c r="AU719" s="230" t="s">
        <v>88</v>
      </c>
      <c r="AY719" s="18" t="s">
        <v>154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86</v>
      </c>
      <c r="BK719" s="231">
        <f>ROUND(I719*H719,2)</f>
        <v>0</v>
      </c>
      <c r="BL719" s="18" t="s">
        <v>239</v>
      </c>
      <c r="BM719" s="230" t="s">
        <v>1314</v>
      </c>
    </row>
    <row r="720" s="2" customFormat="1" ht="16.5" customHeight="1">
      <c r="A720" s="39"/>
      <c r="B720" s="40"/>
      <c r="C720" s="219" t="s">
        <v>1315</v>
      </c>
      <c r="D720" s="219" t="s">
        <v>156</v>
      </c>
      <c r="E720" s="220" t="s">
        <v>1316</v>
      </c>
      <c r="F720" s="221" t="s">
        <v>1317</v>
      </c>
      <c r="G720" s="222" t="s">
        <v>307</v>
      </c>
      <c r="H720" s="223">
        <v>5</v>
      </c>
      <c r="I720" s="224"/>
      <c r="J720" s="225">
        <f>ROUND(I720*H720,2)</f>
        <v>0</v>
      </c>
      <c r="K720" s="221" t="s">
        <v>160</v>
      </c>
      <c r="L720" s="45"/>
      <c r="M720" s="226" t="s">
        <v>1</v>
      </c>
      <c r="N720" s="227" t="s">
        <v>43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239</v>
      </c>
      <c r="AT720" s="230" t="s">
        <v>156</v>
      </c>
      <c r="AU720" s="230" t="s">
        <v>88</v>
      </c>
      <c r="AY720" s="18" t="s">
        <v>154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86</v>
      </c>
      <c r="BK720" s="231">
        <f>ROUND(I720*H720,2)</f>
        <v>0</v>
      </c>
      <c r="BL720" s="18" t="s">
        <v>239</v>
      </c>
      <c r="BM720" s="230" t="s">
        <v>1318</v>
      </c>
    </row>
    <row r="721" s="2" customFormat="1" ht="24.15" customHeight="1">
      <c r="A721" s="39"/>
      <c r="B721" s="40"/>
      <c r="C721" s="219" t="s">
        <v>1319</v>
      </c>
      <c r="D721" s="219" t="s">
        <v>156</v>
      </c>
      <c r="E721" s="220" t="s">
        <v>1320</v>
      </c>
      <c r="F721" s="221" t="s">
        <v>1321</v>
      </c>
      <c r="G721" s="222" t="s">
        <v>212</v>
      </c>
      <c r="H721" s="223">
        <v>1.7070000000000001</v>
      </c>
      <c r="I721" s="224"/>
      <c r="J721" s="225">
        <f>ROUND(I721*H721,2)</f>
        <v>0</v>
      </c>
      <c r="K721" s="221" t="s">
        <v>160</v>
      </c>
      <c r="L721" s="45"/>
      <c r="M721" s="226" t="s">
        <v>1</v>
      </c>
      <c r="N721" s="227" t="s">
        <v>43</v>
      </c>
      <c r="O721" s="92"/>
      <c r="P721" s="228">
        <f>O721*H721</f>
        <v>0</v>
      </c>
      <c r="Q721" s="228">
        <v>0</v>
      </c>
      <c r="R721" s="228">
        <f>Q721*H721</f>
        <v>0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239</v>
      </c>
      <c r="AT721" s="230" t="s">
        <v>156</v>
      </c>
      <c r="AU721" s="230" t="s">
        <v>88</v>
      </c>
      <c r="AY721" s="18" t="s">
        <v>154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86</v>
      </c>
      <c r="BK721" s="231">
        <f>ROUND(I721*H721,2)</f>
        <v>0</v>
      </c>
      <c r="BL721" s="18" t="s">
        <v>239</v>
      </c>
      <c r="BM721" s="230" t="s">
        <v>1322</v>
      </c>
    </row>
    <row r="722" s="12" customFormat="1" ht="22.8" customHeight="1">
      <c r="A722" s="12"/>
      <c r="B722" s="203"/>
      <c r="C722" s="204"/>
      <c r="D722" s="205" t="s">
        <v>77</v>
      </c>
      <c r="E722" s="217" t="s">
        <v>1323</v>
      </c>
      <c r="F722" s="217" t="s">
        <v>1324</v>
      </c>
      <c r="G722" s="204"/>
      <c r="H722" s="204"/>
      <c r="I722" s="207"/>
      <c r="J722" s="218">
        <f>BK722</f>
        <v>0</v>
      </c>
      <c r="K722" s="204"/>
      <c r="L722" s="209"/>
      <c r="M722" s="210"/>
      <c r="N722" s="211"/>
      <c r="O722" s="211"/>
      <c r="P722" s="212">
        <f>SUM(P723:P748)</f>
        <v>0</v>
      </c>
      <c r="Q722" s="211"/>
      <c r="R722" s="212">
        <f>SUM(R723:R748)</f>
        <v>0.66817438000000007</v>
      </c>
      <c r="S722" s="211"/>
      <c r="T722" s="213">
        <f>SUM(T723:T748)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4" t="s">
        <v>88</v>
      </c>
      <c r="AT722" s="215" t="s">
        <v>77</v>
      </c>
      <c r="AU722" s="215" t="s">
        <v>86</v>
      </c>
      <c r="AY722" s="214" t="s">
        <v>154</v>
      </c>
      <c r="BK722" s="216">
        <f>SUM(BK723:BK748)</f>
        <v>0</v>
      </c>
    </row>
    <row r="723" s="2" customFormat="1" ht="16.5" customHeight="1">
      <c r="A723" s="39"/>
      <c r="B723" s="40"/>
      <c r="C723" s="219" t="s">
        <v>1325</v>
      </c>
      <c r="D723" s="219" t="s">
        <v>156</v>
      </c>
      <c r="E723" s="220" t="s">
        <v>1326</v>
      </c>
      <c r="F723" s="221" t="s">
        <v>1327</v>
      </c>
      <c r="G723" s="222" t="s">
        <v>159</v>
      </c>
      <c r="H723" s="223">
        <v>45.753</v>
      </c>
      <c r="I723" s="224"/>
      <c r="J723" s="225">
        <f>ROUND(I723*H723,2)</f>
        <v>0</v>
      </c>
      <c r="K723" s="221" t="s">
        <v>160</v>
      </c>
      <c r="L723" s="45"/>
      <c r="M723" s="226" t="s">
        <v>1</v>
      </c>
      <c r="N723" s="227" t="s">
        <v>43</v>
      </c>
      <c r="O723" s="92"/>
      <c r="P723" s="228">
        <f>O723*H723</f>
        <v>0</v>
      </c>
      <c r="Q723" s="228">
        <v>0</v>
      </c>
      <c r="R723" s="228">
        <f>Q723*H723</f>
        <v>0</v>
      </c>
      <c r="S723" s="228">
        <v>0</v>
      </c>
      <c r="T723" s="229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0" t="s">
        <v>239</v>
      </c>
      <c r="AT723" s="230" t="s">
        <v>156</v>
      </c>
      <c r="AU723" s="230" t="s">
        <v>88</v>
      </c>
      <c r="AY723" s="18" t="s">
        <v>154</v>
      </c>
      <c r="BE723" s="231">
        <f>IF(N723="základní",J723,0)</f>
        <v>0</v>
      </c>
      <c r="BF723" s="231">
        <f>IF(N723="snížená",J723,0)</f>
        <v>0</v>
      </c>
      <c r="BG723" s="231">
        <f>IF(N723="zákl. přenesená",J723,0)</f>
        <v>0</v>
      </c>
      <c r="BH723" s="231">
        <f>IF(N723="sníž. přenesená",J723,0)</f>
        <v>0</v>
      </c>
      <c r="BI723" s="231">
        <f>IF(N723="nulová",J723,0)</f>
        <v>0</v>
      </c>
      <c r="BJ723" s="18" t="s">
        <v>86</v>
      </c>
      <c r="BK723" s="231">
        <f>ROUND(I723*H723,2)</f>
        <v>0</v>
      </c>
      <c r="BL723" s="18" t="s">
        <v>239</v>
      </c>
      <c r="BM723" s="230" t="s">
        <v>1328</v>
      </c>
    </row>
    <row r="724" s="13" customFormat="1">
      <c r="A724" s="13"/>
      <c r="B724" s="232"/>
      <c r="C724" s="233"/>
      <c r="D724" s="234" t="s">
        <v>163</v>
      </c>
      <c r="E724" s="235" t="s">
        <v>1</v>
      </c>
      <c r="F724" s="236" t="s">
        <v>1329</v>
      </c>
      <c r="G724" s="233"/>
      <c r="H724" s="235" t="s">
        <v>1</v>
      </c>
      <c r="I724" s="237"/>
      <c r="J724" s="233"/>
      <c r="K724" s="233"/>
      <c r="L724" s="238"/>
      <c r="M724" s="239"/>
      <c r="N724" s="240"/>
      <c r="O724" s="240"/>
      <c r="P724" s="240"/>
      <c r="Q724" s="240"/>
      <c r="R724" s="240"/>
      <c r="S724" s="240"/>
      <c r="T724" s="24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2" t="s">
        <v>163</v>
      </c>
      <c r="AU724" s="242" t="s">
        <v>88</v>
      </c>
      <c r="AV724" s="13" t="s">
        <v>86</v>
      </c>
      <c r="AW724" s="13" t="s">
        <v>32</v>
      </c>
      <c r="AX724" s="13" t="s">
        <v>78</v>
      </c>
      <c r="AY724" s="242" t="s">
        <v>154</v>
      </c>
    </row>
    <row r="725" s="14" customFormat="1">
      <c r="A725" s="14"/>
      <c r="B725" s="243"/>
      <c r="C725" s="244"/>
      <c r="D725" s="234" t="s">
        <v>163</v>
      </c>
      <c r="E725" s="245" t="s">
        <v>1</v>
      </c>
      <c r="F725" s="246" t="s">
        <v>1330</v>
      </c>
      <c r="G725" s="244"/>
      <c r="H725" s="247">
        <v>8.9359999999999999</v>
      </c>
      <c r="I725" s="248"/>
      <c r="J725" s="244"/>
      <c r="K725" s="244"/>
      <c r="L725" s="249"/>
      <c r="M725" s="250"/>
      <c r="N725" s="251"/>
      <c r="O725" s="251"/>
      <c r="P725" s="251"/>
      <c r="Q725" s="251"/>
      <c r="R725" s="251"/>
      <c r="S725" s="251"/>
      <c r="T725" s="25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3" t="s">
        <v>163</v>
      </c>
      <c r="AU725" s="253" t="s">
        <v>88</v>
      </c>
      <c r="AV725" s="14" t="s">
        <v>88</v>
      </c>
      <c r="AW725" s="14" t="s">
        <v>32</v>
      </c>
      <c r="AX725" s="14" t="s">
        <v>78</v>
      </c>
      <c r="AY725" s="253" t="s">
        <v>154</v>
      </c>
    </row>
    <row r="726" s="14" customFormat="1">
      <c r="A726" s="14"/>
      <c r="B726" s="243"/>
      <c r="C726" s="244"/>
      <c r="D726" s="234" t="s">
        <v>163</v>
      </c>
      <c r="E726" s="245" t="s">
        <v>1</v>
      </c>
      <c r="F726" s="246" t="s">
        <v>1331</v>
      </c>
      <c r="G726" s="244"/>
      <c r="H726" s="247">
        <v>5.8879999999999999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3" t="s">
        <v>163</v>
      </c>
      <c r="AU726" s="253" t="s">
        <v>88</v>
      </c>
      <c r="AV726" s="14" t="s">
        <v>88</v>
      </c>
      <c r="AW726" s="14" t="s">
        <v>32</v>
      </c>
      <c r="AX726" s="14" t="s">
        <v>78</v>
      </c>
      <c r="AY726" s="253" t="s">
        <v>154</v>
      </c>
    </row>
    <row r="727" s="13" customFormat="1">
      <c r="A727" s="13"/>
      <c r="B727" s="232"/>
      <c r="C727" s="233"/>
      <c r="D727" s="234" t="s">
        <v>163</v>
      </c>
      <c r="E727" s="235" t="s">
        <v>1</v>
      </c>
      <c r="F727" s="236" t="s">
        <v>1332</v>
      </c>
      <c r="G727" s="233"/>
      <c r="H727" s="235" t="s">
        <v>1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163</v>
      </c>
      <c r="AU727" s="242" t="s">
        <v>88</v>
      </c>
      <c r="AV727" s="13" t="s">
        <v>86</v>
      </c>
      <c r="AW727" s="13" t="s">
        <v>32</v>
      </c>
      <c r="AX727" s="13" t="s">
        <v>78</v>
      </c>
      <c r="AY727" s="242" t="s">
        <v>154</v>
      </c>
    </row>
    <row r="728" s="14" customFormat="1">
      <c r="A728" s="14"/>
      <c r="B728" s="243"/>
      <c r="C728" s="244"/>
      <c r="D728" s="234" t="s">
        <v>163</v>
      </c>
      <c r="E728" s="245" t="s">
        <v>1</v>
      </c>
      <c r="F728" s="246" t="s">
        <v>1333</v>
      </c>
      <c r="G728" s="244"/>
      <c r="H728" s="247">
        <v>5.516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163</v>
      </c>
      <c r="AU728" s="253" t="s">
        <v>88</v>
      </c>
      <c r="AV728" s="14" t="s">
        <v>88</v>
      </c>
      <c r="AW728" s="14" t="s">
        <v>32</v>
      </c>
      <c r="AX728" s="14" t="s">
        <v>78</v>
      </c>
      <c r="AY728" s="253" t="s">
        <v>154</v>
      </c>
    </row>
    <row r="729" s="14" customFormat="1">
      <c r="A729" s="14"/>
      <c r="B729" s="243"/>
      <c r="C729" s="244"/>
      <c r="D729" s="234" t="s">
        <v>163</v>
      </c>
      <c r="E729" s="245" t="s">
        <v>1</v>
      </c>
      <c r="F729" s="246" t="s">
        <v>1334</v>
      </c>
      <c r="G729" s="244"/>
      <c r="H729" s="247">
        <v>20.488</v>
      </c>
      <c r="I729" s="248"/>
      <c r="J729" s="244"/>
      <c r="K729" s="244"/>
      <c r="L729" s="249"/>
      <c r="M729" s="250"/>
      <c r="N729" s="251"/>
      <c r="O729" s="251"/>
      <c r="P729" s="251"/>
      <c r="Q729" s="251"/>
      <c r="R729" s="251"/>
      <c r="S729" s="251"/>
      <c r="T729" s="25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3" t="s">
        <v>163</v>
      </c>
      <c r="AU729" s="253" t="s">
        <v>88</v>
      </c>
      <c r="AV729" s="14" t="s">
        <v>88</v>
      </c>
      <c r="AW729" s="14" t="s">
        <v>32</v>
      </c>
      <c r="AX729" s="14" t="s">
        <v>78</v>
      </c>
      <c r="AY729" s="253" t="s">
        <v>154</v>
      </c>
    </row>
    <row r="730" s="14" customFormat="1">
      <c r="A730" s="14"/>
      <c r="B730" s="243"/>
      <c r="C730" s="244"/>
      <c r="D730" s="234" t="s">
        <v>163</v>
      </c>
      <c r="E730" s="245" t="s">
        <v>1</v>
      </c>
      <c r="F730" s="246" t="s">
        <v>1335</v>
      </c>
      <c r="G730" s="244"/>
      <c r="H730" s="247">
        <v>1.7729999999999999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163</v>
      </c>
      <c r="AU730" s="253" t="s">
        <v>88</v>
      </c>
      <c r="AV730" s="14" t="s">
        <v>88</v>
      </c>
      <c r="AW730" s="14" t="s">
        <v>32</v>
      </c>
      <c r="AX730" s="14" t="s">
        <v>78</v>
      </c>
      <c r="AY730" s="253" t="s">
        <v>154</v>
      </c>
    </row>
    <row r="731" s="14" customFormat="1">
      <c r="A731" s="14"/>
      <c r="B731" s="243"/>
      <c r="C731" s="244"/>
      <c r="D731" s="234" t="s">
        <v>163</v>
      </c>
      <c r="E731" s="245" t="s">
        <v>1</v>
      </c>
      <c r="F731" s="246" t="s">
        <v>1336</v>
      </c>
      <c r="G731" s="244"/>
      <c r="H731" s="247">
        <v>3.1520000000000001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3" t="s">
        <v>163</v>
      </c>
      <c r="AU731" s="253" t="s">
        <v>88</v>
      </c>
      <c r="AV731" s="14" t="s">
        <v>88</v>
      </c>
      <c r="AW731" s="14" t="s">
        <v>32</v>
      </c>
      <c r="AX731" s="14" t="s">
        <v>78</v>
      </c>
      <c r="AY731" s="253" t="s">
        <v>154</v>
      </c>
    </row>
    <row r="732" s="15" customFormat="1">
      <c r="A732" s="15"/>
      <c r="B732" s="254"/>
      <c r="C732" s="255"/>
      <c r="D732" s="234" t="s">
        <v>163</v>
      </c>
      <c r="E732" s="256" t="s">
        <v>1</v>
      </c>
      <c r="F732" s="257" t="s">
        <v>166</v>
      </c>
      <c r="G732" s="255"/>
      <c r="H732" s="258">
        <v>45.753000000000007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64" t="s">
        <v>163</v>
      </c>
      <c r="AU732" s="264" t="s">
        <v>88</v>
      </c>
      <c r="AV732" s="15" t="s">
        <v>161</v>
      </c>
      <c r="AW732" s="15" t="s">
        <v>32</v>
      </c>
      <c r="AX732" s="15" t="s">
        <v>86</v>
      </c>
      <c r="AY732" s="264" t="s">
        <v>154</v>
      </c>
    </row>
    <row r="733" s="2" customFormat="1" ht="24.15" customHeight="1">
      <c r="A733" s="39"/>
      <c r="B733" s="40"/>
      <c r="C733" s="219" t="s">
        <v>1337</v>
      </c>
      <c r="D733" s="219" t="s">
        <v>156</v>
      </c>
      <c r="E733" s="220" t="s">
        <v>1338</v>
      </c>
      <c r="F733" s="221" t="s">
        <v>1339</v>
      </c>
      <c r="G733" s="222" t="s">
        <v>159</v>
      </c>
      <c r="H733" s="223">
        <v>45.753</v>
      </c>
      <c r="I733" s="224"/>
      <c r="J733" s="225">
        <f>ROUND(I733*H733,2)</f>
        <v>0</v>
      </c>
      <c r="K733" s="221" t="s">
        <v>160</v>
      </c>
      <c r="L733" s="45"/>
      <c r="M733" s="226" t="s">
        <v>1</v>
      </c>
      <c r="N733" s="227" t="s">
        <v>43</v>
      </c>
      <c r="O733" s="92"/>
      <c r="P733" s="228">
        <f>O733*H733</f>
        <v>0</v>
      </c>
      <c r="Q733" s="228">
        <v>0.00013999999999999999</v>
      </c>
      <c r="R733" s="228">
        <f>Q733*H733</f>
        <v>0.0064054199999999993</v>
      </c>
      <c r="S733" s="228">
        <v>0</v>
      </c>
      <c r="T733" s="22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0" t="s">
        <v>239</v>
      </c>
      <c r="AT733" s="230" t="s">
        <v>156</v>
      </c>
      <c r="AU733" s="230" t="s">
        <v>88</v>
      </c>
      <c r="AY733" s="18" t="s">
        <v>154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8" t="s">
        <v>86</v>
      </c>
      <c r="BK733" s="231">
        <f>ROUND(I733*H733,2)</f>
        <v>0</v>
      </c>
      <c r="BL733" s="18" t="s">
        <v>239</v>
      </c>
      <c r="BM733" s="230" t="s">
        <v>1340</v>
      </c>
    </row>
    <row r="734" s="2" customFormat="1" ht="24.15" customHeight="1">
      <c r="A734" s="39"/>
      <c r="B734" s="40"/>
      <c r="C734" s="219" t="s">
        <v>1341</v>
      </c>
      <c r="D734" s="219" t="s">
        <v>156</v>
      </c>
      <c r="E734" s="220" t="s">
        <v>1342</v>
      </c>
      <c r="F734" s="221" t="s">
        <v>1343</v>
      </c>
      <c r="G734" s="222" t="s">
        <v>159</v>
      </c>
      <c r="H734" s="223">
        <v>30.928999999999998</v>
      </c>
      <c r="I734" s="224"/>
      <c r="J734" s="225">
        <f>ROUND(I734*H734,2)</f>
        <v>0</v>
      </c>
      <c r="K734" s="221" t="s">
        <v>160</v>
      </c>
      <c r="L734" s="45"/>
      <c r="M734" s="226" t="s">
        <v>1</v>
      </c>
      <c r="N734" s="227" t="s">
        <v>43</v>
      </c>
      <c r="O734" s="92"/>
      <c r="P734" s="228">
        <f>O734*H734</f>
        <v>0</v>
      </c>
      <c r="Q734" s="228">
        <v>0.00012</v>
      </c>
      <c r="R734" s="228">
        <f>Q734*H734</f>
        <v>0.0037114800000000001</v>
      </c>
      <c r="S734" s="228">
        <v>0</v>
      </c>
      <c r="T734" s="22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239</v>
      </c>
      <c r="AT734" s="230" t="s">
        <v>156</v>
      </c>
      <c r="AU734" s="230" t="s">
        <v>88</v>
      </c>
      <c r="AY734" s="18" t="s">
        <v>154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86</v>
      </c>
      <c r="BK734" s="231">
        <f>ROUND(I734*H734,2)</f>
        <v>0</v>
      </c>
      <c r="BL734" s="18" t="s">
        <v>239</v>
      </c>
      <c r="BM734" s="230" t="s">
        <v>1344</v>
      </c>
    </row>
    <row r="735" s="13" customFormat="1">
      <c r="A735" s="13"/>
      <c r="B735" s="232"/>
      <c r="C735" s="233"/>
      <c r="D735" s="234" t="s">
        <v>163</v>
      </c>
      <c r="E735" s="235" t="s">
        <v>1</v>
      </c>
      <c r="F735" s="236" t="s">
        <v>1332</v>
      </c>
      <c r="G735" s="233"/>
      <c r="H735" s="235" t="s">
        <v>1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2" t="s">
        <v>163</v>
      </c>
      <c r="AU735" s="242" t="s">
        <v>88</v>
      </c>
      <c r="AV735" s="13" t="s">
        <v>86</v>
      </c>
      <c r="AW735" s="13" t="s">
        <v>32</v>
      </c>
      <c r="AX735" s="13" t="s">
        <v>78</v>
      </c>
      <c r="AY735" s="242" t="s">
        <v>154</v>
      </c>
    </row>
    <row r="736" s="14" customFormat="1">
      <c r="A736" s="14"/>
      <c r="B736" s="243"/>
      <c r="C736" s="244"/>
      <c r="D736" s="234" t="s">
        <v>163</v>
      </c>
      <c r="E736" s="245" t="s">
        <v>1</v>
      </c>
      <c r="F736" s="246" t="s">
        <v>1333</v>
      </c>
      <c r="G736" s="244"/>
      <c r="H736" s="247">
        <v>5.516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163</v>
      </c>
      <c r="AU736" s="253" t="s">
        <v>88</v>
      </c>
      <c r="AV736" s="14" t="s">
        <v>88</v>
      </c>
      <c r="AW736" s="14" t="s">
        <v>32</v>
      </c>
      <c r="AX736" s="14" t="s">
        <v>78</v>
      </c>
      <c r="AY736" s="253" t="s">
        <v>154</v>
      </c>
    </row>
    <row r="737" s="14" customFormat="1">
      <c r="A737" s="14"/>
      <c r="B737" s="243"/>
      <c r="C737" s="244"/>
      <c r="D737" s="234" t="s">
        <v>163</v>
      </c>
      <c r="E737" s="245" t="s">
        <v>1</v>
      </c>
      <c r="F737" s="246" t="s">
        <v>1334</v>
      </c>
      <c r="G737" s="244"/>
      <c r="H737" s="247">
        <v>20.488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163</v>
      </c>
      <c r="AU737" s="253" t="s">
        <v>88</v>
      </c>
      <c r="AV737" s="14" t="s">
        <v>88</v>
      </c>
      <c r="AW737" s="14" t="s">
        <v>32</v>
      </c>
      <c r="AX737" s="14" t="s">
        <v>78</v>
      </c>
      <c r="AY737" s="253" t="s">
        <v>154</v>
      </c>
    </row>
    <row r="738" s="14" customFormat="1">
      <c r="A738" s="14"/>
      <c r="B738" s="243"/>
      <c r="C738" s="244"/>
      <c r="D738" s="234" t="s">
        <v>163</v>
      </c>
      <c r="E738" s="245" t="s">
        <v>1</v>
      </c>
      <c r="F738" s="246" t="s">
        <v>1335</v>
      </c>
      <c r="G738" s="244"/>
      <c r="H738" s="247">
        <v>1.7729999999999999</v>
      </c>
      <c r="I738" s="248"/>
      <c r="J738" s="244"/>
      <c r="K738" s="244"/>
      <c r="L738" s="249"/>
      <c r="M738" s="250"/>
      <c r="N738" s="251"/>
      <c r="O738" s="251"/>
      <c r="P738" s="251"/>
      <c r="Q738" s="251"/>
      <c r="R738" s="251"/>
      <c r="S738" s="251"/>
      <c r="T738" s="25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3" t="s">
        <v>163</v>
      </c>
      <c r="AU738" s="253" t="s">
        <v>88</v>
      </c>
      <c r="AV738" s="14" t="s">
        <v>88</v>
      </c>
      <c r="AW738" s="14" t="s">
        <v>32</v>
      </c>
      <c r="AX738" s="14" t="s">
        <v>78</v>
      </c>
      <c r="AY738" s="253" t="s">
        <v>154</v>
      </c>
    </row>
    <row r="739" s="14" customFormat="1">
      <c r="A739" s="14"/>
      <c r="B739" s="243"/>
      <c r="C739" s="244"/>
      <c r="D739" s="234" t="s">
        <v>163</v>
      </c>
      <c r="E739" s="245" t="s">
        <v>1</v>
      </c>
      <c r="F739" s="246" t="s">
        <v>1336</v>
      </c>
      <c r="G739" s="244"/>
      <c r="H739" s="247">
        <v>3.1520000000000001</v>
      </c>
      <c r="I739" s="248"/>
      <c r="J739" s="244"/>
      <c r="K739" s="244"/>
      <c r="L739" s="249"/>
      <c r="M739" s="250"/>
      <c r="N739" s="251"/>
      <c r="O739" s="251"/>
      <c r="P739" s="251"/>
      <c r="Q739" s="251"/>
      <c r="R739" s="251"/>
      <c r="S739" s="251"/>
      <c r="T739" s="25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3" t="s">
        <v>163</v>
      </c>
      <c r="AU739" s="253" t="s">
        <v>88</v>
      </c>
      <c r="AV739" s="14" t="s">
        <v>88</v>
      </c>
      <c r="AW739" s="14" t="s">
        <v>32</v>
      </c>
      <c r="AX739" s="14" t="s">
        <v>78</v>
      </c>
      <c r="AY739" s="253" t="s">
        <v>154</v>
      </c>
    </row>
    <row r="740" s="15" customFormat="1">
      <c r="A740" s="15"/>
      <c r="B740" s="254"/>
      <c r="C740" s="255"/>
      <c r="D740" s="234" t="s">
        <v>163</v>
      </c>
      <c r="E740" s="256" t="s">
        <v>1</v>
      </c>
      <c r="F740" s="257" t="s">
        <v>166</v>
      </c>
      <c r="G740" s="255"/>
      <c r="H740" s="258">
        <v>30.928999999999998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4" t="s">
        <v>163</v>
      </c>
      <c r="AU740" s="264" t="s">
        <v>88</v>
      </c>
      <c r="AV740" s="15" t="s">
        <v>161</v>
      </c>
      <c r="AW740" s="15" t="s">
        <v>32</v>
      </c>
      <c r="AX740" s="15" t="s">
        <v>86</v>
      </c>
      <c r="AY740" s="264" t="s">
        <v>154</v>
      </c>
    </row>
    <row r="741" s="2" customFormat="1" ht="24.15" customHeight="1">
      <c r="A741" s="39"/>
      <c r="B741" s="40"/>
      <c r="C741" s="219" t="s">
        <v>1345</v>
      </c>
      <c r="D741" s="219" t="s">
        <v>156</v>
      </c>
      <c r="E741" s="220" t="s">
        <v>1346</v>
      </c>
      <c r="F741" s="221" t="s">
        <v>1347</v>
      </c>
      <c r="G741" s="222" t="s">
        <v>159</v>
      </c>
      <c r="H741" s="223">
        <v>30.928999999999998</v>
      </c>
      <c r="I741" s="224"/>
      <c r="J741" s="225">
        <f>ROUND(I741*H741,2)</f>
        <v>0</v>
      </c>
      <c r="K741" s="221" t="s">
        <v>160</v>
      </c>
      <c r="L741" s="45"/>
      <c r="M741" s="226" t="s">
        <v>1</v>
      </c>
      <c r="N741" s="227" t="s">
        <v>43</v>
      </c>
      <c r="O741" s="92"/>
      <c r="P741" s="228">
        <f>O741*H741</f>
        <v>0</v>
      </c>
      <c r="Q741" s="228">
        <v>0.00012</v>
      </c>
      <c r="R741" s="228">
        <f>Q741*H741</f>
        <v>0.0037114800000000001</v>
      </c>
      <c r="S741" s="228">
        <v>0</v>
      </c>
      <c r="T741" s="229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0" t="s">
        <v>239</v>
      </c>
      <c r="AT741" s="230" t="s">
        <v>156</v>
      </c>
      <c r="AU741" s="230" t="s">
        <v>88</v>
      </c>
      <c r="AY741" s="18" t="s">
        <v>154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8" t="s">
        <v>86</v>
      </c>
      <c r="BK741" s="231">
        <f>ROUND(I741*H741,2)</f>
        <v>0</v>
      </c>
      <c r="BL741" s="18" t="s">
        <v>239</v>
      </c>
      <c r="BM741" s="230" t="s">
        <v>1348</v>
      </c>
    </row>
    <row r="742" s="2" customFormat="1" ht="21.75" customHeight="1">
      <c r="A742" s="39"/>
      <c r="B742" s="40"/>
      <c r="C742" s="219" t="s">
        <v>1349</v>
      </c>
      <c r="D742" s="219" t="s">
        <v>156</v>
      </c>
      <c r="E742" s="220" t="s">
        <v>1350</v>
      </c>
      <c r="F742" s="221" t="s">
        <v>1351</v>
      </c>
      <c r="G742" s="222" t="s">
        <v>159</v>
      </c>
      <c r="H742" s="223">
        <v>121.40000000000001</v>
      </c>
      <c r="I742" s="224"/>
      <c r="J742" s="225">
        <f>ROUND(I742*H742,2)</f>
        <v>0</v>
      </c>
      <c r="K742" s="221" t="s">
        <v>160</v>
      </c>
      <c r="L742" s="45"/>
      <c r="M742" s="226" t="s">
        <v>1</v>
      </c>
      <c r="N742" s="227" t="s">
        <v>43</v>
      </c>
      <c r="O742" s="92"/>
      <c r="P742" s="228">
        <f>O742*H742</f>
        <v>0</v>
      </c>
      <c r="Q742" s="228">
        <v>0</v>
      </c>
      <c r="R742" s="228">
        <f>Q742*H742</f>
        <v>0</v>
      </c>
      <c r="S742" s="228">
        <v>0</v>
      </c>
      <c r="T742" s="22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0" t="s">
        <v>239</v>
      </c>
      <c r="AT742" s="230" t="s">
        <v>156</v>
      </c>
      <c r="AU742" s="230" t="s">
        <v>88</v>
      </c>
      <c r="AY742" s="18" t="s">
        <v>154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8" t="s">
        <v>86</v>
      </c>
      <c r="BK742" s="231">
        <f>ROUND(I742*H742,2)</f>
        <v>0</v>
      </c>
      <c r="BL742" s="18" t="s">
        <v>239</v>
      </c>
      <c r="BM742" s="230" t="s">
        <v>1352</v>
      </c>
    </row>
    <row r="743" s="14" customFormat="1">
      <c r="A743" s="14"/>
      <c r="B743" s="243"/>
      <c r="C743" s="244"/>
      <c r="D743" s="234" t="s">
        <v>163</v>
      </c>
      <c r="E743" s="245" t="s">
        <v>1</v>
      </c>
      <c r="F743" s="246" t="s">
        <v>1353</v>
      </c>
      <c r="G743" s="244"/>
      <c r="H743" s="247">
        <v>121.40000000000001</v>
      </c>
      <c r="I743" s="248"/>
      <c r="J743" s="244"/>
      <c r="K743" s="244"/>
      <c r="L743" s="249"/>
      <c r="M743" s="250"/>
      <c r="N743" s="251"/>
      <c r="O743" s="251"/>
      <c r="P743" s="251"/>
      <c r="Q743" s="251"/>
      <c r="R743" s="251"/>
      <c r="S743" s="251"/>
      <c r="T743" s="25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3" t="s">
        <v>163</v>
      </c>
      <c r="AU743" s="253" t="s">
        <v>88</v>
      </c>
      <c r="AV743" s="14" t="s">
        <v>88</v>
      </c>
      <c r="AW743" s="14" t="s">
        <v>32</v>
      </c>
      <c r="AX743" s="14" t="s">
        <v>78</v>
      </c>
      <c r="AY743" s="253" t="s">
        <v>154</v>
      </c>
    </row>
    <row r="744" s="15" customFormat="1">
      <c r="A744" s="15"/>
      <c r="B744" s="254"/>
      <c r="C744" s="255"/>
      <c r="D744" s="234" t="s">
        <v>163</v>
      </c>
      <c r="E744" s="256" t="s">
        <v>1</v>
      </c>
      <c r="F744" s="257" t="s">
        <v>166</v>
      </c>
      <c r="G744" s="255"/>
      <c r="H744" s="258">
        <v>121.40000000000001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4" t="s">
        <v>163</v>
      </c>
      <c r="AU744" s="264" t="s">
        <v>88</v>
      </c>
      <c r="AV744" s="15" t="s">
        <v>161</v>
      </c>
      <c r="AW744" s="15" t="s">
        <v>32</v>
      </c>
      <c r="AX744" s="15" t="s">
        <v>86</v>
      </c>
      <c r="AY744" s="264" t="s">
        <v>154</v>
      </c>
    </row>
    <row r="745" s="2" customFormat="1" ht="21.75" customHeight="1">
      <c r="A745" s="39"/>
      <c r="B745" s="40"/>
      <c r="C745" s="219" t="s">
        <v>1354</v>
      </c>
      <c r="D745" s="219" t="s">
        <v>156</v>
      </c>
      <c r="E745" s="220" t="s">
        <v>1355</v>
      </c>
      <c r="F745" s="221" t="s">
        <v>1356</v>
      </c>
      <c r="G745" s="222" t="s">
        <v>159</v>
      </c>
      <c r="H745" s="223">
        <v>121.40000000000001</v>
      </c>
      <c r="I745" s="224"/>
      <c r="J745" s="225">
        <f>ROUND(I745*H745,2)</f>
        <v>0</v>
      </c>
      <c r="K745" s="221" t="s">
        <v>160</v>
      </c>
      <c r="L745" s="45"/>
      <c r="M745" s="226" t="s">
        <v>1</v>
      </c>
      <c r="N745" s="227" t="s">
        <v>43</v>
      </c>
      <c r="O745" s="92"/>
      <c r="P745" s="228">
        <f>O745*H745</f>
        <v>0</v>
      </c>
      <c r="Q745" s="228">
        <v>0</v>
      </c>
      <c r="R745" s="228">
        <f>Q745*H745</f>
        <v>0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239</v>
      </c>
      <c r="AT745" s="230" t="s">
        <v>156</v>
      </c>
      <c r="AU745" s="230" t="s">
        <v>88</v>
      </c>
      <c r="AY745" s="18" t="s">
        <v>154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86</v>
      </c>
      <c r="BK745" s="231">
        <f>ROUND(I745*H745,2)</f>
        <v>0</v>
      </c>
      <c r="BL745" s="18" t="s">
        <v>239</v>
      </c>
      <c r="BM745" s="230" t="s">
        <v>1357</v>
      </c>
    </row>
    <row r="746" s="2" customFormat="1" ht="24.15" customHeight="1">
      <c r="A746" s="39"/>
      <c r="B746" s="40"/>
      <c r="C746" s="219" t="s">
        <v>1358</v>
      </c>
      <c r="D746" s="219" t="s">
        <v>156</v>
      </c>
      <c r="E746" s="220" t="s">
        <v>1359</v>
      </c>
      <c r="F746" s="221" t="s">
        <v>1360</v>
      </c>
      <c r="G746" s="222" t="s">
        <v>159</v>
      </c>
      <c r="H746" s="223">
        <v>121.40000000000001</v>
      </c>
      <c r="I746" s="224"/>
      <c r="J746" s="225">
        <f>ROUND(I746*H746,2)</f>
        <v>0</v>
      </c>
      <c r="K746" s="221" t="s">
        <v>160</v>
      </c>
      <c r="L746" s="45"/>
      <c r="M746" s="226" t="s">
        <v>1</v>
      </c>
      <c r="N746" s="227" t="s">
        <v>43</v>
      </c>
      <c r="O746" s="92"/>
      <c r="P746" s="228">
        <f>O746*H746</f>
        <v>0</v>
      </c>
      <c r="Q746" s="228">
        <v>0.00021000000000000001</v>
      </c>
      <c r="R746" s="228">
        <f>Q746*H746</f>
        <v>0.025494000000000003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239</v>
      </c>
      <c r="AT746" s="230" t="s">
        <v>156</v>
      </c>
      <c r="AU746" s="230" t="s">
        <v>88</v>
      </c>
      <c r="AY746" s="18" t="s">
        <v>154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86</v>
      </c>
      <c r="BK746" s="231">
        <f>ROUND(I746*H746,2)</f>
        <v>0</v>
      </c>
      <c r="BL746" s="18" t="s">
        <v>239</v>
      </c>
      <c r="BM746" s="230" t="s">
        <v>1361</v>
      </c>
    </row>
    <row r="747" s="2" customFormat="1" ht="21.75" customHeight="1">
      <c r="A747" s="39"/>
      <c r="B747" s="40"/>
      <c r="C747" s="219" t="s">
        <v>1362</v>
      </c>
      <c r="D747" s="219" t="s">
        <v>156</v>
      </c>
      <c r="E747" s="220" t="s">
        <v>1363</v>
      </c>
      <c r="F747" s="221" t="s">
        <v>1364</v>
      </c>
      <c r="G747" s="222" t="s">
        <v>159</v>
      </c>
      <c r="H747" s="223">
        <v>121.40000000000001</v>
      </c>
      <c r="I747" s="224"/>
      <c r="J747" s="225">
        <f>ROUND(I747*H747,2)</f>
        <v>0</v>
      </c>
      <c r="K747" s="221" t="s">
        <v>160</v>
      </c>
      <c r="L747" s="45"/>
      <c r="M747" s="226" t="s">
        <v>1</v>
      </c>
      <c r="N747" s="227" t="s">
        <v>43</v>
      </c>
      <c r="O747" s="92"/>
      <c r="P747" s="228">
        <f>O747*H747</f>
        <v>0</v>
      </c>
      <c r="Q747" s="228">
        <v>0.00038000000000000002</v>
      </c>
      <c r="R747" s="228">
        <f>Q747*H747</f>
        <v>0.046132000000000006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239</v>
      </c>
      <c r="AT747" s="230" t="s">
        <v>156</v>
      </c>
      <c r="AU747" s="230" t="s">
        <v>88</v>
      </c>
      <c r="AY747" s="18" t="s">
        <v>154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86</v>
      </c>
      <c r="BK747" s="231">
        <f>ROUND(I747*H747,2)</f>
        <v>0</v>
      </c>
      <c r="BL747" s="18" t="s">
        <v>239</v>
      </c>
      <c r="BM747" s="230" t="s">
        <v>1365</v>
      </c>
    </row>
    <row r="748" s="2" customFormat="1" ht="24.15" customHeight="1">
      <c r="A748" s="39"/>
      <c r="B748" s="40"/>
      <c r="C748" s="219" t="s">
        <v>1366</v>
      </c>
      <c r="D748" s="219" t="s">
        <v>156</v>
      </c>
      <c r="E748" s="220" t="s">
        <v>1367</v>
      </c>
      <c r="F748" s="221" t="s">
        <v>1368</v>
      </c>
      <c r="G748" s="222" t="s">
        <v>159</v>
      </c>
      <c r="H748" s="223">
        <v>121.40000000000001</v>
      </c>
      <c r="I748" s="224"/>
      <c r="J748" s="225">
        <f>ROUND(I748*H748,2)</f>
        <v>0</v>
      </c>
      <c r="K748" s="221" t="s">
        <v>160</v>
      </c>
      <c r="L748" s="45"/>
      <c r="M748" s="226" t="s">
        <v>1</v>
      </c>
      <c r="N748" s="227" t="s">
        <v>43</v>
      </c>
      <c r="O748" s="92"/>
      <c r="P748" s="228">
        <f>O748*H748</f>
        <v>0</v>
      </c>
      <c r="Q748" s="228">
        <v>0.0047999999999999996</v>
      </c>
      <c r="R748" s="228">
        <f>Q748*H748</f>
        <v>0.58272000000000002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239</v>
      </c>
      <c r="AT748" s="230" t="s">
        <v>156</v>
      </c>
      <c r="AU748" s="230" t="s">
        <v>88</v>
      </c>
      <c r="AY748" s="18" t="s">
        <v>154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86</v>
      </c>
      <c r="BK748" s="231">
        <f>ROUND(I748*H748,2)</f>
        <v>0</v>
      </c>
      <c r="BL748" s="18" t="s">
        <v>239</v>
      </c>
      <c r="BM748" s="230" t="s">
        <v>1369</v>
      </c>
    </row>
    <row r="749" s="12" customFormat="1" ht="22.8" customHeight="1">
      <c r="A749" s="12"/>
      <c r="B749" s="203"/>
      <c r="C749" s="204"/>
      <c r="D749" s="205" t="s">
        <v>77</v>
      </c>
      <c r="E749" s="217" t="s">
        <v>1370</v>
      </c>
      <c r="F749" s="217" t="s">
        <v>1371</v>
      </c>
      <c r="G749" s="204"/>
      <c r="H749" s="204"/>
      <c r="I749" s="207"/>
      <c r="J749" s="218">
        <f>BK749</f>
        <v>0</v>
      </c>
      <c r="K749" s="204"/>
      <c r="L749" s="209"/>
      <c r="M749" s="210"/>
      <c r="N749" s="211"/>
      <c r="O749" s="211"/>
      <c r="P749" s="212">
        <f>SUM(P750:P754)</f>
        <v>0</v>
      </c>
      <c r="Q749" s="211"/>
      <c r="R749" s="212">
        <f>SUM(R750:R754)</f>
        <v>0.56077295999999999</v>
      </c>
      <c r="S749" s="211"/>
      <c r="T749" s="213">
        <f>SUM(T750:T754)</f>
        <v>0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214" t="s">
        <v>88</v>
      </c>
      <c r="AT749" s="215" t="s">
        <v>77</v>
      </c>
      <c r="AU749" s="215" t="s">
        <v>86</v>
      </c>
      <c r="AY749" s="214" t="s">
        <v>154</v>
      </c>
      <c r="BK749" s="216">
        <f>SUM(BK750:BK754)</f>
        <v>0</v>
      </c>
    </row>
    <row r="750" s="2" customFormat="1" ht="24.15" customHeight="1">
      <c r="A750" s="39"/>
      <c r="B750" s="40"/>
      <c r="C750" s="219" t="s">
        <v>1372</v>
      </c>
      <c r="D750" s="219" t="s">
        <v>156</v>
      </c>
      <c r="E750" s="220" t="s">
        <v>1373</v>
      </c>
      <c r="F750" s="221" t="s">
        <v>1374</v>
      </c>
      <c r="G750" s="222" t="s">
        <v>159</v>
      </c>
      <c r="H750" s="223">
        <v>1168.277</v>
      </c>
      <c r="I750" s="224"/>
      <c r="J750" s="225">
        <f>ROUND(I750*H750,2)</f>
        <v>0</v>
      </c>
      <c r="K750" s="221" t="s">
        <v>160</v>
      </c>
      <c r="L750" s="45"/>
      <c r="M750" s="226" t="s">
        <v>1</v>
      </c>
      <c r="N750" s="227" t="s">
        <v>43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239</v>
      </c>
      <c r="AT750" s="230" t="s">
        <v>156</v>
      </c>
      <c r="AU750" s="230" t="s">
        <v>88</v>
      </c>
      <c r="AY750" s="18" t="s">
        <v>154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86</v>
      </c>
      <c r="BK750" s="231">
        <f>ROUND(I750*H750,2)</f>
        <v>0</v>
      </c>
      <c r="BL750" s="18" t="s">
        <v>239</v>
      </c>
      <c r="BM750" s="230" t="s">
        <v>1375</v>
      </c>
    </row>
    <row r="751" s="14" customFormat="1">
      <c r="A751" s="14"/>
      <c r="B751" s="243"/>
      <c r="C751" s="244"/>
      <c r="D751" s="234" t="s">
        <v>163</v>
      </c>
      <c r="E751" s="245" t="s">
        <v>1</v>
      </c>
      <c r="F751" s="246" t="s">
        <v>1376</v>
      </c>
      <c r="G751" s="244"/>
      <c r="H751" s="247">
        <v>1168.277</v>
      </c>
      <c r="I751" s="248"/>
      <c r="J751" s="244"/>
      <c r="K751" s="244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163</v>
      </c>
      <c r="AU751" s="253" t="s">
        <v>88</v>
      </c>
      <c r="AV751" s="14" t="s">
        <v>88</v>
      </c>
      <c r="AW751" s="14" t="s">
        <v>32</v>
      </c>
      <c r="AX751" s="14" t="s">
        <v>78</v>
      </c>
      <c r="AY751" s="253" t="s">
        <v>154</v>
      </c>
    </row>
    <row r="752" s="15" customFormat="1">
      <c r="A752" s="15"/>
      <c r="B752" s="254"/>
      <c r="C752" s="255"/>
      <c r="D752" s="234" t="s">
        <v>163</v>
      </c>
      <c r="E752" s="256" t="s">
        <v>1</v>
      </c>
      <c r="F752" s="257" t="s">
        <v>166</v>
      </c>
      <c r="G752" s="255"/>
      <c r="H752" s="258">
        <v>1168.277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4" t="s">
        <v>163</v>
      </c>
      <c r="AU752" s="264" t="s">
        <v>88</v>
      </c>
      <c r="AV752" s="15" t="s">
        <v>161</v>
      </c>
      <c r="AW752" s="15" t="s">
        <v>32</v>
      </c>
      <c r="AX752" s="15" t="s">
        <v>86</v>
      </c>
      <c r="AY752" s="264" t="s">
        <v>154</v>
      </c>
    </row>
    <row r="753" s="2" customFormat="1" ht="33" customHeight="1">
      <c r="A753" s="39"/>
      <c r="B753" s="40"/>
      <c r="C753" s="219" t="s">
        <v>1377</v>
      </c>
      <c r="D753" s="219" t="s">
        <v>156</v>
      </c>
      <c r="E753" s="220" t="s">
        <v>1378</v>
      </c>
      <c r="F753" s="221" t="s">
        <v>1379</v>
      </c>
      <c r="G753" s="222" t="s">
        <v>159</v>
      </c>
      <c r="H753" s="223">
        <v>1168.277</v>
      </c>
      <c r="I753" s="224"/>
      <c r="J753" s="225">
        <f>ROUND(I753*H753,2)</f>
        <v>0</v>
      </c>
      <c r="K753" s="221" t="s">
        <v>160</v>
      </c>
      <c r="L753" s="45"/>
      <c r="M753" s="226" t="s">
        <v>1</v>
      </c>
      <c r="N753" s="227" t="s">
        <v>43</v>
      </c>
      <c r="O753" s="92"/>
      <c r="P753" s="228">
        <f>O753*H753</f>
        <v>0</v>
      </c>
      <c r="Q753" s="228">
        <v>0.00020000000000000001</v>
      </c>
      <c r="R753" s="228">
        <f>Q753*H753</f>
        <v>0.23365540000000001</v>
      </c>
      <c r="S753" s="228">
        <v>0</v>
      </c>
      <c r="T753" s="229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0" t="s">
        <v>239</v>
      </c>
      <c r="AT753" s="230" t="s">
        <v>156</v>
      </c>
      <c r="AU753" s="230" t="s">
        <v>88</v>
      </c>
      <c r="AY753" s="18" t="s">
        <v>154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8" t="s">
        <v>86</v>
      </c>
      <c r="BK753" s="231">
        <f>ROUND(I753*H753,2)</f>
        <v>0</v>
      </c>
      <c r="BL753" s="18" t="s">
        <v>239</v>
      </c>
      <c r="BM753" s="230" t="s">
        <v>1380</v>
      </c>
    </row>
    <row r="754" s="2" customFormat="1" ht="37.8" customHeight="1">
      <c r="A754" s="39"/>
      <c r="B754" s="40"/>
      <c r="C754" s="219" t="s">
        <v>1381</v>
      </c>
      <c r="D754" s="219" t="s">
        <v>156</v>
      </c>
      <c r="E754" s="220" t="s">
        <v>1382</v>
      </c>
      <c r="F754" s="221" t="s">
        <v>1383</v>
      </c>
      <c r="G754" s="222" t="s">
        <v>159</v>
      </c>
      <c r="H754" s="223">
        <v>1168.277</v>
      </c>
      <c r="I754" s="224"/>
      <c r="J754" s="225">
        <f>ROUND(I754*H754,2)</f>
        <v>0</v>
      </c>
      <c r="K754" s="221" t="s">
        <v>160</v>
      </c>
      <c r="L754" s="45"/>
      <c r="M754" s="290" t="s">
        <v>1</v>
      </c>
      <c r="N754" s="291" t="s">
        <v>43</v>
      </c>
      <c r="O754" s="292"/>
      <c r="P754" s="293">
        <f>O754*H754</f>
        <v>0</v>
      </c>
      <c r="Q754" s="293">
        <v>0.00027999999999999998</v>
      </c>
      <c r="R754" s="293">
        <f>Q754*H754</f>
        <v>0.32711755999999997</v>
      </c>
      <c r="S754" s="293">
        <v>0</v>
      </c>
      <c r="T754" s="294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239</v>
      </c>
      <c r="AT754" s="230" t="s">
        <v>156</v>
      </c>
      <c r="AU754" s="230" t="s">
        <v>88</v>
      </c>
      <c r="AY754" s="18" t="s">
        <v>154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86</v>
      </c>
      <c r="BK754" s="231">
        <f>ROUND(I754*H754,2)</f>
        <v>0</v>
      </c>
      <c r="BL754" s="18" t="s">
        <v>239</v>
      </c>
      <c r="BM754" s="230" t="s">
        <v>1384</v>
      </c>
    </row>
    <row r="755" s="2" customFormat="1" ht="6.96" customHeight="1">
      <c r="A755" s="39"/>
      <c r="B755" s="67"/>
      <c r="C755" s="68"/>
      <c r="D755" s="68"/>
      <c r="E755" s="68"/>
      <c r="F755" s="68"/>
      <c r="G755" s="68"/>
      <c r="H755" s="68"/>
      <c r="I755" s="68"/>
      <c r="J755" s="68"/>
      <c r="K755" s="68"/>
      <c r="L755" s="45"/>
      <c r="M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</row>
  </sheetData>
  <sheetProtection sheet="1" autoFilter="0" formatColumns="0" formatRows="0" objects="1" scenarios="1" spinCount="100000" saltValue="FLvh92DA9Xd4ist27WXKXOR31Gg9Z2++NDkRB2cwZtyaqU8O5AS4OfTnCosRVvLhPi/raCEa9jB0536VF3V1sQ==" hashValue="yEV5G3rCBBMT74V1eGRL1ak8rgUAUz/18exyNyAqMGdZ3Al4dL/CNf460n/KmkCYzv3OJA/LtMXETDbesFu1EQ==" algorithmName="SHA-512" password="CC35"/>
  <autoFilter ref="C138:K754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ROUND((SUM(BE121:BE153)),  2)</f>
        <v>0</v>
      </c>
      <c r="G33" s="39"/>
      <c r="H33" s="39"/>
      <c r="I33" s="156">
        <v>0.20999999999999999</v>
      </c>
      <c r="J33" s="155">
        <f>ROUND(((SUM(BE121:BE153))*I33),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ROUND((SUM(BF121:BF153)),  2)</f>
        <v>0</v>
      </c>
      <c r="G34" s="39"/>
      <c r="H34" s="39"/>
      <c r="I34" s="156">
        <v>0.14999999999999999</v>
      </c>
      <c r="J34" s="155">
        <f>ROUND(((SUM(BF121:BF153))*I34),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ROUND((SUM(BG121:BG153)),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ROUND((SUM(BH121:BH153)),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ROUND((SUM(BI121:BI153)),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1386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J152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Přístavba a nástavba hasičské zbrojnice JSDH Zaječov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02 - Zpevněné plochy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Zaječov č.p. 265</v>
      </c>
      <c r="G115" s="41"/>
      <c r="H115" s="41"/>
      <c r="I115" s="33" t="s">
        <v>22</v>
      </c>
      <c r="J115" s="80" t="str">
        <f>IF(J12="","",J12)</f>
        <v>15. 4. 2022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Obec Zaječov</v>
      </c>
      <c r="G117" s="41"/>
      <c r="H117" s="41"/>
      <c r="I117" s="33" t="s">
        <v>30</v>
      </c>
      <c r="J117" s="37" t="str">
        <f>E21</f>
        <v>Ing Miroslav Andrt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Jan Petr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140</v>
      </c>
      <c r="D120" s="195" t="s">
        <v>63</v>
      </c>
      <c r="E120" s="195" t="s">
        <v>59</v>
      </c>
      <c r="F120" s="195" t="s">
        <v>60</v>
      </c>
      <c r="G120" s="195" t="s">
        <v>141</v>
      </c>
      <c r="H120" s="195" t="s">
        <v>142</v>
      </c>
      <c r="I120" s="195" t="s">
        <v>143</v>
      </c>
      <c r="J120" s="195" t="s">
        <v>113</v>
      </c>
      <c r="K120" s="196" t="s">
        <v>144</v>
      </c>
      <c r="L120" s="197"/>
      <c r="M120" s="101" t="s">
        <v>1</v>
      </c>
      <c r="N120" s="102" t="s">
        <v>42</v>
      </c>
      <c r="O120" s="102" t="s">
        <v>145</v>
      </c>
      <c r="P120" s="102" t="s">
        <v>146</v>
      </c>
      <c r="Q120" s="102" t="s">
        <v>147</v>
      </c>
      <c r="R120" s="102" t="s">
        <v>148</v>
      </c>
      <c r="S120" s="102" t="s">
        <v>149</v>
      </c>
      <c r="T120" s="103" t="s">
        <v>150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151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143.7992782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115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152</v>
      </c>
      <c r="F122" s="206" t="s">
        <v>153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P123+P136+P145+P152</f>
        <v>0</v>
      </c>
      <c r="Q122" s="211"/>
      <c r="R122" s="212">
        <f>R123+R136+R145+R152</f>
        <v>143.7992782</v>
      </c>
      <c r="S122" s="211"/>
      <c r="T122" s="213">
        <f>T123+T136+T145+T152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86</v>
      </c>
      <c r="AT122" s="215" t="s">
        <v>77</v>
      </c>
      <c r="AU122" s="215" t="s">
        <v>78</v>
      </c>
      <c r="AY122" s="214" t="s">
        <v>154</v>
      </c>
      <c r="BK122" s="216">
        <f>BK123+BK136+BK145+BK152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86</v>
      </c>
      <c r="F123" s="217" t="s">
        <v>155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SUM(P124:P135)</f>
        <v>0</v>
      </c>
      <c r="Q123" s="211"/>
      <c r="R123" s="212">
        <f>SUM(R124:R135)</f>
        <v>0</v>
      </c>
      <c r="S123" s="211"/>
      <c r="T123" s="213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86</v>
      </c>
      <c r="AY123" s="214" t="s">
        <v>154</v>
      </c>
      <c r="BK123" s="216">
        <f>SUM(BK124:BK135)</f>
        <v>0</v>
      </c>
    </row>
    <row r="124" s="2" customFormat="1" ht="33" customHeight="1">
      <c r="A124" s="39"/>
      <c r="B124" s="40"/>
      <c r="C124" s="219" t="s">
        <v>86</v>
      </c>
      <c r="D124" s="219" t="s">
        <v>156</v>
      </c>
      <c r="E124" s="220" t="s">
        <v>1387</v>
      </c>
      <c r="F124" s="221" t="s">
        <v>1388</v>
      </c>
      <c r="G124" s="222" t="s">
        <v>169</v>
      </c>
      <c r="H124" s="223">
        <v>51.792000000000002</v>
      </c>
      <c r="I124" s="224"/>
      <c r="J124" s="225">
        <f>ROUND(I124*H124,2)</f>
        <v>0</v>
      </c>
      <c r="K124" s="221" t="s">
        <v>160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161</v>
      </c>
      <c r="AT124" s="230" t="s">
        <v>156</v>
      </c>
      <c r="AU124" s="230" t="s">
        <v>88</v>
      </c>
      <c r="AY124" s="18" t="s">
        <v>154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161</v>
      </c>
      <c r="BM124" s="230" t="s">
        <v>1389</v>
      </c>
    </row>
    <row r="125" s="13" customFormat="1">
      <c r="A125" s="13"/>
      <c r="B125" s="232"/>
      <c r="C125" s="233"/>
      <c r="D125" s="234" t="s">
        <v>163</v>
      </c>
      <c r="E125" s="235" t="s">
        <v>1</v>
      </c>
      <c r="F125" s="236" t="s">
        <v>1390</v>
      </c>
      <c r="G125" s="233"/>
      <c r="H125" s="235" t="s">
        <v>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163</v>
      </c>
      <c r="AU125" s="242" t="s">
        <v>88</v>
      </c>
      <c r="AV125" s="13" t="s">
        <v>86</v>
      </c>
      <c r="AW125" s="13" t="s">
        <v>32</v>
      </c>
      <c r="AX125" s="13" t="s">
        <v>78</v>
      </c>
      <c r="AY125" s="242" t="s">
        <v>154</v>
      </c>
    </row>
    <row r="126" s="14" customFormat="1">
      <c r="A126" s="14"/>
      <c r="B126" s="243"/>
      <c r="C126" s="244"/>
      <c r="D126" s="234" t="s">
        <v>163</v>
      </c>
      <c r="E126" s="245" t="s">
        <v>1</v>
      </c>
      <c r="F126" s="246" t="s">
        <v>1391</v>
      </c>
      <c r="G126" s="244"/>
      <c r="H126" s="247">
        <v>6.2400000000000002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88</v>
      </c>
      <c r="AV126" s="14" t="s">
        <v>88</v>
      </c>
      <c r="AW126" s="14" t="s">
        <v>32</v>
      </c>
      <c r="AX126" s="14" t="s">
        <v>78</v>
      </c>
      <c r="AY126" s="253" t="s">
        <v>154</v>
      </c>
    </row>
    <row r="127" s="14" customFormat="1">
      <c r="A127" s="14"/>
      <c r="B127" s="243"/>
      <c r="C127" s="244"/>
      <c r="D127" s="234" t="s">
        <v>163</v>
      </c>
      <c r="E127" s="245" t="s">
        <v>1</v>
      </c>
      <c r="F127" s="246" t="s">
        <v>1392</v>
      </c>
      <c r="G127" s="244"/>
      <c r="H127" s="247">
        <v>41.951999999999998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163</v>
      </c>
      <c r="AU127" s="253" t="s">
        <v>88</v>
      </c>
      <c r="AV127" s="14" t="s">
        <v>88</v>
      </c>
      <c r="AW127" s="14" t="s">
        <v>32</v>
      </c>
      <c r="AX127" s="14" t="s">
        <v>78</v>
      </c>
      <c r="AY127" s="253" t="s">
        <v>154</v>
      </c>
    </row>
    <row r="128" s="14" customFormat="1">
      <c r="A128" s="14"/>
      <c r="B128" s="243"/>
      <c r="C128" s="244"/>
      <c r="D128" s="234" t="s">
        <v>163</v>
      </c>
      <c r="E128" s="245" t="s">
        <v>1</v>
      </c>
      <c r="F128" s="246" t="s">
        <v>1393</v>
      </c>
      <c r="G128" s="244"/>
      <c r="H128" s="247">
        <v>3.6000000000000001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163</v>
      </c>
      <c r="AU128" s="253" t="s">
        <v>88</v>
      </c>
      <c r="AV128" s="14" t="s">
        <v>88</v>
      </c>
      <c r="AW128" s="14" t="s">
        <v>32</v>
      </c>
      <c r="AX128" s="14" t="s">
        <v>78</v>
      </c>
      <c r="AY128" s="253" t="s">
        <v>154</v>
      </c>
    </row>
    <row r="129" s="15" customFormat="1">
      <c r="A129" s="15"/>
      <c r="B129" s="254"/>
      <c r="C129" s="255"/>
      <c r="D129" s="234" t="s">
        <v>163</v>
      </c>
      <c r="E129" s="256" t="s">
        <v>1</v>
      </c>
      <c r="F129" s="257" t="s">
        <v>166</v>
      </c>
      <c r="G129" s="255"/>
      <c r="H129" s="258">
        <v>51.792000000000002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163</v>
      </c>
      <c r="AU129" s="264" t="s">
        <v>88</v>
      </c>
      <c r="AV129" s="15" t="s">
        <v>161</v>
      </c>
      <c r="AW129" s="15" t="s">
        <v>32</v>
      </c>
      <c r="AX129" s="15" t="s">
        <v>86</v>
      </c>
      <c r="AY129" s="264" t="s">
        <v>154</v>
      </c>
    </row>
    <row r="130" s="2" customFormat="1" ht="24.15" customHeight="1">
      <c r="A130" s="39"/>
      <c r="B130" s="40"/>
      <c r="C130" s="219" t="s">
        <v>88</v>
      </c>
      <c r="D130" s="219" t="s">
        <v>156</v>
      </c>
      <c r="E130" s="220" t="s">
        <v>220</v>
      </c>
      <c r="F130" s="221" t="s">
        <v>221</v>
      </c>
      <c r="G130" s="222" t="s">
        <v>159</v>
      </c>
      <c r="H130" s="223">
        <v>129.47999999999999</v>
      </c>
      <c r="I130" s="224"/>
      <c r="J130" s="225">
        <f>ROUND(I130*H130,2)</f>
        <v>0</v>
      </c>
      <c r="K130" s="221" t="s">
        <v>160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161</v>
      </c>
      <c r="AT130" s="230" t="s">
        <v>156</v>
      </c>
      <c r="AU130" s="230" t="s">
        <v>88</v>
      </c>
      <c r="AY130" s="18" t="s">
        <v>154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161</v>
      </c>
      <c r="BM130" s="230" t="s">
        <v>1394</v>
      </c>
    </row>
    <row r="131" s="13" customFormat="1">
      <c r="A131" s="13"/>
      <c r="B131" s="232"/>
      <c r="C131" s="233"/>
      <c r="D131" s="234" t="s">
        <v>163</v>
      </c>
      <c r="E131" s="235" t="s">
        <v>1</v>
      </c>
      <c r="F131" s="236" t="s">
        <v>1390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163</v>
      </c>
      <c r="AU131" s="242" t="s">
        <v>88</v>
      </c>
      <c r="AV131" s="13" t="s">
        <v>86</v>
      </c>
      <c r="AW131" s="13" t="s">
        <v>32</v>
      </c>
      <c r="AX131" s="13" t="s">
        <v>78</v>
      </c>
      <c r="AY131" s="242" t="s">
        <v>154</v>
      </c>
    </row>
    <row r="132" s="14" customFormat="1">
      <c r="A132" s="14"/>
      <c r="B132" s="243"/>
      <c r="C132" s="244"/>
      <c r="D132" s="234" t="s">
        <v>163</v>
      </c>
      <c r="E132" s="245" t="s">
        <v>1</v>
      </c>
      <c r="F132" s="246" t="s">
        <v>1395</v>
      </c>
      <c r="G132" s="244"/>
      <c r="H132" s="247">
        <v>15.6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163</v>
      </c>
      <c r="AU132" s="253" t="s">
        <v>88</v>
      </c>
      <c r="AV132" s="14" t="s">
        <v>88</v>
      </c>
      <c r="AW132" s="14" t="s">
        <v>32</v>
      </c>
      <c r="AX132" s="14" t="s">
        <v>78</v>
      </c>
      <c r="AY132" s="253" t="s">
        <v>154</v>
      </c>
    </row>
    <row r="133" s="14" customFormat="1">
      <c r="A133" s="14"/>
      <c r="B133" s="243"/>
      <c r="C133" s="244"/>
      <c r="D133" s="234" t="s">
        <v>163</v>
      </c>
      <c r="E133" s="245" t="s">
        <v>1</v>
      </c>
      <c r="F133" s="246" t="s">
        <v>1396</v>
      </c>
      <c r="G133" s="244"/>
      <c r="H133" s="247">
        <v>104.88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163</v>
      </c>
      <c r="AU133" s="253" t="s">
        <v>88</v>
      </c>
      <c r="AV133" s="14" t="s">
        <v>88</v>
      </c>
      <c r="AW133" s="14" t="s">
        <v>32</v>
      </c>
      <c r="AX133" s="14" t="s">
        <v>78</v>
      </c>
      <c r="AY133" s="253" t="s">
        <v>154</v>
      </c>
    </row>
    <row r="134" s="14" customFormat="1">
      <c r="A134" s="14"/>
      <c r="B134" s="243"/>
      <c r="C134" s="244"/>
      <c r="D134" s="234" t="s">
        <v>163</v>
      </c>
      <c r="E134" s="245" t="s">
        <v>1</v>
      </c>
      <c r="F134" s="246" t="s">
        <v>1397</v>
      </c>
      <c r="G134" s="244"/>
      <c r="H134" s="247">
        <v>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163</v>
      </c>
      <c r="AU134" s="253" t="s">
        <v>88</v>
      </c>
      <c r="AV134" s="14" t="s">
        <v>88</v>
      </c>
      <c r="AW134" s="14" t="s">
        <v>32</v>
      </c>
      <c r="AX134" s="14" t="s">
        <v>78</v>
      </c>
      <c r="AY134" s="253" t="s">
        <v>154</v>
      </c>
    </row>
    <row r="135" s="15" customFormat="1">
      <c r="A135" s="15"/>
      <c r="B135" s="254"/>
      <c r="C135" s="255"/>
      <c r="D135" s="234" t="s">
        <v>163</v>
      </c>
      <c r="E135" s="256" t="s">
        <v>1</v>
      </c>
      <c r="F135" s="257" t="s">
        <v>166</v>
      </c>
      <c r="G135" s="255"/>
      <c r="H135" s="258">
        <v>129.47999999999999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163</v>
      </c>
      <c r="AU135" s="264" t="s">
        <v>88</v>
      </c>
      <c r="AV135" s="15" t="s">
        <v>161</v>
      </c>
      <c r="AW135" s="15" t="s">
        <v>32</v>
      </c>
      <c r="AX135" s="15" t="s">
        <v>86</v>
      </c>
      <c r="AY135" s="264" t="s">
        <v>154</v>
      </c>
    </row>
    <row r="136" s="12" customFormat="1" ht="22.8" customHeight="1">
      <c r="A136" s="12"/>
      <c r="B136" s="203"/>
      <c r="C136" s="204"/>
      <c r="D136" s="205" t="s">
        <v>77</v>
      </c>
      <c r="E136" s="217" t="s">
        <v>183</v>
      </c>
      <c r="F136" s="217" t="s">
        <v>1398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SUM(P137:P144)</f>
        <v>0</v>
      </c>
      <c r="Q136" s="211"/>
      <c r="R136" s="212">
        <f>SUM(R137:R144)</f>
        <v>122.91795359999999</v>
      </c>
      <c r="S136" s="211"/>
      <c r="T136" s="213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86</v>
      </c>
      <c r="AT136" s="215" t="s">
        <v>77</v>
      </c>
      <c r="AU136" s="215" t="s">
        <v>86</v>
      </c>
      <c r="AY136" s="214" t="s">
        <v>154</v>
      </c>
      <c r="BK136" s="216">
        <f>SUM(BK137:BK144)</f>
        <v>0</v>
      </c>
    </row>
    <row r="137" s="2" customFormat="1" ht="24.15" customHeight="1">
      <c r="A137" s="39"/>
      <c r="B137" s="40"/>
      <c r="C137" s="219" t="s">
        <v>172</v>
      </c>
      <c r="D137" s="219" t="s">
        <v>156</v>
      </c>
      <c r="E137" s="220" t="s">
        <v>1399</v>
      </c>
      <c r="F137" s="221" t="s">
        <v>1400</v>
      </c>
      <c r="G137" s="222" t="s">
        <v>159</v>
      </c>
      <c r="H137" s="223">
        <v>129.47999999999999</v>
      </c>
      <c r="I137" s="224"/>
      <c r="J137" s="225">
        <f>ROUND(I137*H137,2)</f>
        <v>0</v>
      </c>
      <c r="K137" s="221" t="s">
        <v>160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0.68999999999999995</v>
      </c>
      <c r="R137" s="228">
        <f>Q137*H137</f>
        <v>89.341199999999986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161</v>
      </c>
      <c r="AT137" s="230" t="s">
        <v>156</v>
      </c>
      <c r="AU137" s="230" t="s">
        <v>88</v>
      </c>
      <c r="AY137" s="18" t="s">
        <v>154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161</v>
      </c>
      <c r="BM137" s="230" t="s">
        <v>1401</v>
      </c>
    </row>
    <row r="138" s="13" customFormat="1">
      <c r="A138" s="13"/>
      <c r="B138" s="232"/>
      <c r="C138" s="233"/>
      <c r="D138" s="234" t="s">
        <v>163</v>
      </c>
      <c r="E138" s="235" t="s">
        <v>1</v>
      </c>
      <c r="F138" s="236" t="s">
        <v>1390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163</v>
      </c>
      <c r="AU138" s="242" t="s">
        <v>88</v>
      </c>
      <c r="AV138" s="13" t="s">
        <v>86</v>
      </c>
      <c r="AW138" s="13" t="s">
        <v>32</v>
      </c>
      <c r="AX138" s="13" t="s">
        <v>78</v>
      </c>
      <c r="AY138" s="242" t="s">
        <v>154</v>
      </c>
    </row>
    <row r="139" s="14" customFormat="1">
      <c r="A139" s="14"/>
      <c r="B139" s="243"/>
      <c r="C139" s="244"/>
      <c r="D139" s="234" t="s">
        <v>163</v>
      </c>
      <c r="E139" s="245" t="s">
        <v>1</v>
      </c>
      <c r="F139" s="246" t="s">
        <v>1395</v>
      </c>
      <c r="G139" s="244"/>
      <c r="H139" s="247">
        <v>15.6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163</v>
      </c>
      <c r="AU139" s="253" t="s">
        <v>88</v>
      </c>
      <c r="AV139" s="14" t="s">
        <v>88</v>
      </c>
      <c r="AW139" s="14" t="s">
        <v>32</v>
      </c>
      <c r="AX139" s="14" t="s">
        <v>78</v>
      </c>
      <c r="AY139" s="253" t="s">
        <v>154</v>
      </c>
    </row>
    <row r="140" s="14" customFormat="1">
      <c r="A140" s="14"/>
      <c r="B140" s="243"/>
      <c r="C140" s="244"/>
      <c r="D140" s="234" t="s">
        <v>163</v>
      </c>
      <c r="E140" s="245" t="s">
        <v>1</v>
      </c>
      <c r="F140" s="246" t="s">
        <v>1396</v>
      </c>
      <c r="G140" s="244"/>
      <c r="H140" s="247">
        <v>104.88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163</v>
      </c>
      <c r="AU140" s="253" t="s">
        <v>88</v>
      </c>
      <c r="AV140" s="14" t="s">
        <v>88</v>
      </c>
      <c r="AW140" s="14" t="s">
        <v>32</v>
      </c>
      <c r="AX140" s="14" t="s">
        <v>78</v>
      </c>
      <c r="AY140" s="253" t="s">
        <v>154</v>
      </c>
    </row>
    <row r="141" s="14" customFormat="1">
      <c r="A141" s="14"/>
      <c r="B141" s="243"/>
      <c r="C141" s="244"/>
      <c r="D141" s="234" t="s">
        <v>163</v>
      </c>
      <c r="E141" s="245" t="s">
        <v>1</v>
      </c>
      <c r="F141" s="246" t="s">
        <v>1397</v>
      </c>
      <c r="G141" s="244"/>
      <c r="H141" s="247">
        <v>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163</v>
      </c>
      <c r="AU141" s="253" t="s">
        <v>88</v>
      </c>
      <c r="AV141" s="14" t="s">
        <v>88</v>
      </c>
      <c r="AW141" s="14" t="s">
        <v>32</v>
      </c>
      <c r="AX141" s="14" t="s">
        <v>78</v>
      </c>
      <c r="AY141" s="253" t="s">
        <v>154</v>
      </c>
    </row>
    <row r="142" s="15" customFormat="1">
      <c r="A142" s="15"/>
      <c r="B142" s="254"/>
      <c r="C142" s="255"/>
      <c r="D142" s="234" t="s">
        <v>163</v>
      </c>
      <c r="E142" s="256" t="s">
        <v>1</v>
      </c>
      <c r="F142" s="257" t="s">
        <v>166</v>
      </c>
      <c r="G142" s="255"/>
      <c r="H142" s="258">
        <v>129.47999999999999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163</v>
      </c>
      <c r="AU142" s="264" t="s">
        <v>88</v>
      </c>
      <c r="AV142" s="15" t="s">
        <v>161</v>
      </c>
      <c r="AW142" s="15" t="s">
        <v>32</v>
      </c>
      <c r="AX142" s="15" t="s">
        <v>86</v>
      </c>
      <c r="AY142" s="264" t="s">
        <v>154</v>
      </c>
    </row>
    <row r="143" s="2" customFormat="1" ht="33" customHeight="1">
      <c r="A143" s="39"/>
      <c r="B143" s="40"/>
      <c r="C143" s="219" t="s">
        <v>161</v>
      </c>
      <c r="D143" s="219" t="s">
        <v>156</v>
      </c>
      <c r="E143" s="220" t="s">
        <v>1402</v>
      </c>
      <c r="F143" s="221" t="s">
        <v>1403</v>
      </c>
      <c r="G143" s="222" t="s">
        <v>159</v>
      </c>
      <c r="H143" s="223">
        <v>129.47999999999999</v>
      </c>
      <c r="I143" s="224"/>
      <c r="J143" s="225">
        <f>ROUND(I143*H143,2)</f>
        <v>0</v>
      </c>
      <c r="K143" s="221" t="s">
        <v>160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0.10373</v>
      </c>
      <c r="R143" s="228">
        <f>Q143*H143</f>
        <v>13.4309604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161</v>
      </c>
      <c r="AT143" s="230" t="s">
        <v>156</v>
      </c>
      <c r="AU143" s="230" t="s">
        <v>88</v>
      </c>
      <c r="AY143" s="18" t="s">
        <v>154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161</v>
      </c>
      <c r="BM143" s="230" t="s">
        <v>1404</v>
      </c>
    </row>
    <row r="144" s="2" customFormat="1" ht="24.15" customHeight="1">
      <c r="A144" s="39"/>
      <c r="B144" s="40"/>
      <c r="C144" s="219" t="s">
        <v>183</v>
      </c>
      <c r="D144" s="219" t="s">
        <v>156</v>
      </c>
      <c r="E144" s="220" t="s">
        <v>1405</v>
      </c>
      <c r="F144" s="221" t="s">
        <v>1406</v>
      </c>
      <c r="G144" s="222" t="s">
        <v>159</v>
      </c>
      <c r="H144" s="223">
        <v>129.47999999999999</v>
      </c>
      <c r="I144" s="224"/>
      <c r="J144" s="225">
        <f>ROUND(I144*H144,2)</f>
        <v>0</v>
      </c>
      <c r="K144" s="221" t="s">
        <v>160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0.15559000000000001</v>
      </c>
      <c r="R144" s="228">
        <f>Q144*H144</f>
        <v>20.1457932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161</v>
      </c>
      <c r="AT144" s="230" t="s">
        <v>156</v>
      </c>
      <c r="AU144" s="230" t="s">
        <v>88</v>
      </c>
      <c r="AY144" s="18" t="s">
        <v>154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161</v>
      </c>
      <c r="BM144" s="230" t="s">
        <v>1407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203</v>
      </c>
      <c r="F145" s="217" t="s">
        <v>601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SUM(P146:P151)</f>
        <v>0</v>
      </c>
      <c r="Q145" s="211"/>
      <c r="R145" s="212">
        <f>SUM(R146:R151)</f>
        <v>20.881324599999999</v>
      </c>
      <c r="S145" s="211"/>
      <c r="T145" s="213">
        <f>SUM(T146:T151)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86</v>
      </c>
      <c r="AT145" s="215" t="s">
        <v>77</v>
      </c>
      <c r="AU145" s="215" t="s">
        <v>86</v>
      </c>
      <c r="AY145" s="214" t="s">
        <v>154</v>
      </c>
      <c r="BK145" s="216">
        <f>SUM(BK146:BK151)</f>
        <v>0</v>
      </c>
    </row>
    <row r="146" s="2" customFormat="1" ht="24.15" customHeight="1">
      <c r="A146" s="39"/>
      <c r="B146" s="40"/>
      <c r="C146" s="219" t="s">
        <v>187</v>
      </c>
      <c r="D146" s="219" t="s">
        <v>156</v>
      </c>
      <c r="E146" s="220" t="s">
        <v>1408</v>
      </c>
      <c r="F146" s="221" t="s">
        <v>1409</v>
      </c>
      <c r="G146" s="222" t="s">
        <v>377</v>
      </c>
      <c r="H146" s="223">
        <v>41</v>
      </c>
      <c r="I146" s="224"/>
      <c r="J146" s="225">
        <f>ROUND(I146*H146,2)</f>
        <v>0</v>
      </c>
      <c r="K146" s="221" t="s">
        <v>160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0.20219000000000001</v>
      </c>
      <c r="R146" s="228">
        <f>Q146*H146</f>
        <v>8.28979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161</v>
      </c>
      <c r="AT146" s="230" t="s">
        <v>156</v>
      </c>
      <c r="AU146" s="230" t="s">
        <v>88</v>
      </c>
      <c r="AY146" s="18" t="s">
        <v>154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161</v>
      </c>
      <c r="BM146" s="230" t="s">
        <v>1410</v>
      </c>
    </row>
    <row r="147" s="2" customFormat="1" ht="16.5" customHeight="1">
      <c r="A147" s="39"/>
      <c r="B147" s="40"/>
      <c r="C147" s="276" t="s">
        <v>194</v>
      </c>
      <c r="D147" s="276" t="s">
        <v>344</v>
      </c>
      <c r="E147" s="277" t="s">
        <v>1411</v>
      </c>
      <c r="F147" s="278" t="s">
        <v>1412</v>
      </c>
      <c r="G147" s="279" t="s">
        <v>377</v>
      </c>
      <c r="H147" s="280">
        <v>41.82</v>
      </c>
      <c r="I147" s="281"/>
      <c r="J147" s="282">
        <f>ROUND(I147*H147,2)</f>
        <v>0</v>
      </c>
      <c r="K147" s="278" t="s">
        <v>160</v>
      </c>
      <c r="L147" s="283"/>
      <c r="M147" s="284" t="s">
        <v>1</v>
      </c>
      <c r="N147" s="285" t="s">
        <v>43</v>
      </c>
      <c r="O147" s="92"/>
      <c r="P147" s="228">
        <f>O147*H147</f>
        <v>0</v>
      </c>
      <c r="Q147" s="228">
        <v>0.10199999999999999</v>
      </c>
      <c r="R147" s="228">
        <f>Q147*H147</f>
        <v>4.2656399999999994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199</v>
      </c>
      <c r="AT147" s="230" t="s">
        <v>344</v>
      </c>
      <c r="AU147" s="230" t="s">
        <v>88</v>
      </c>
      <c r="AY147" s="18" t="s">
        <v>154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161</v>
      </c>
      <c r="BM147" s="230" t="s">
        <v>1413</v>
      </c>
    </row>
    <row r="148" s="14" customFormat="1">
      <c r="A148" s="14"/>
      <c r="B148" s="243"/>
      <c r="C148" s="244"/>
      <c r="D148" s="234" t="s">
        <v>163</v>
      </c>
      <c r="E148" s="244"/>
      <c r="F148" s="246" t="s">
        <v>1414</v>
      </c>
      <c r="G148" s="244"/>
      <c r="H148" s="247">
        <v>41.82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163</v>
      </c>
      <c r="AU148" s="253" t="s">
        <v>88</v>
      </c>
      <c r="AV148" s="14" t="s">
        <v>88</v>
      </c>
      <c r="AW148" s="14" t="s">
        <v>4</v>
      </c>
      <c r="AX148" s="14" t="s">
        <v>86</v>
      </c>
      <c r="AY148" s="253" t="s">
        <v>154</v>
      </c>
    </row>
    <row r="149" s="2" customFormat="1" ht="24.15" customHeight="1">
      <c r="A149" s="39"/>
      <c r="B149" s="40"/>
      <c r="C149" s="219" t="s">
        <v>199</v>
      </c>
      <c r="D149" s="219" t="s">
        <v>156</v>
      </c>
      <c r="E149" s="220" t="s">
        <v>1415</v>
      </c>
      <c r="F149" s="221" t="s">
        <v>1416</v>
      </c>
      <c r="G149" s="222" t="s">
        <v>169</v>
      </c>
      <c r="H149" s="223">
        <v>3.6899999999999999</v>
      </c>
      <c r="I149" s="224"/>
      <c r="J149" s="225">
        <f>ROUND(I149*H149,2)</f>
        <v>0</v>
      </c>
      <c r="K149" s="221" t="s">
        <v>160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2.2563399999999998</v>
      </c>
      <c r="R149" s="228">
        <f>Q149*H149</f>
        <v>8.3258945999999998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161</v>
      </c>
      <c r="AT149" s="230" t="s">
        <v>156</v>
      </c>
      <c r="AU149" s="230" t="s">
        <v>88</v>
      </c>
      <c r="AY149" s="18" t="s">
        <v>154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161</v>
      </c>
      <c r="BM149" s="230" t="s">
        <v>1417</v>
      </c>
    </row>
    <row r="150" s="14" customFormat="1">
      <c r="A150" s="14"/>
      <c r="B150" s="243"/>
      <c r="C150" s="244"/>
      <c r="D150" s="234" t="s">
        <v>163</v>
      </c>
      <c r="E150" s="245" t="s">
        <v>1</v>
      </c>
      <c r="F150" s="246" t="s">
        <v>1418</v>
      </c>
      <c r="G150" s="244"/>
      <c r="H150" s="247">
        <v>3.6899999999999999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88</v>
      </c>
      <c r="AV150" s="14" t="s">
        <v>88</v>
      </c>
      <c r="AW150" s="14" t="s">
        <v>32</v>
      </c>
      <c r="AX150" s="14" t="s">
        <v>78</v>
      </c>
      <c r="AY150" s="253" t="s">
        <v>154</v>
      </c>
    </row>
    <row r="151" s="15" customFormat="1">
      <c r="A151" s="15"/>
      <c r="B151" s="254"/>
      <c r="C151" s="255"/>
      <c r="D151" s="234" t="s">
        <v>163</v>
      </c>
      <c r="E151" s="256" t="s">
        <v>1</v>
      </c>
      <c r="F151" s="257" t="s">
        <v>166</v>
      </c>
      <c r="G151" s="255"/>
      <c r="H151" s="258">
        <v>3.6899999999999999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163</v>
      </c>
      <c r="AU151" s="264" t="s">
        <v>88</v>
      </c>
      <c r="AV151" s="15" t="s">
        <v>161</v>
      </c>
      <c r="AW151" s="15" t="s">
        <v>32</v>
      </c>
      <c r="AX151" s="15" t="s">
        <v>86</v>
      </c>
      <c r="AY151" s="264" t="s">
        <v>154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708</v>
      </c>
      <c r="F152" s="217" t="s">
        <v>709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86</v>
      </c>
      <c r="AY152" s="214" t="s">
        <v>154</v>
      </c>
      <c r="BK152" s="216">
        <f>BK153</f>
        <v>0</v>
      </c>
    </row>
    <row r="153" s="2" customFormat="1" ht="33" customHeight="1">
      <c r="A153" s="39"/>
      <c r="B153" s="40"/>
      <c r="C153" s="219" t="s">
        <v>203</v>
      </c>
      <c r="D153" s="219" t="s">
        <v>156</v>
      </c>
      <c r="E153" s="220" t="s">
        <v>1419</v>
      </c>
      <c r="F153" s="221" t="s">
        <v>1420</v>
      </c>
      <c r="G153" s="222" t="s">
        <v>212</v>
      </c>
      <c r="H153" s="223">
        <v>143.79900000000001</v>
      </c>
      <c r="I153" s="224"/>
      <c r="J153" s="225">
        <f>ROUND(I153*H153,2)</f>
        <v>0</v>
      </c>
      <c r="K153" s="221" t="s">
        <v>160</v>
      </c>
      <c r="L153" s="45"/>
      <c r="M153" s="290" t="s">
        <v>1</v>
      </c>
      <c r="N153" s="291" t="s">
        <v>43</v>
      </c>
      <c r="O153" s="292"/>
      <c r="P153" s="293">
        <f>O153*H153</f>
        <v>0</v>
      </c>
      <c r="Q153" s="293">
        <v>0</v>
      </c>
      <c r="R153" s="293">
        <f>Q153*H153</f>
        <v>0</v>
      </c>
      <c r="S153" s="293">
        <v>0</v>
      </c>
      <c r="T153" s="29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161</v>
      </c>
      <c r="AT153" s="230" t="s">
        <v>156</v>
      </c>
      <c r="AU153" s="230" t="s">
        <v>88</v>
      </c>
      <c r="AY153" s="18" t="s">
        <v>154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161</v>
      </c>
      <c r="BM153" s="230" t="s">
        <v>1421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uzBMeglZHVILGNZHK7hjeYNtGLZ9BujCvtAFb7kXWXE9lXkMCjkyiQPSpM4xSeOIyBCzJLEsI0j8pyvz19qoHQ==" hashValue="zSbkOUgVTRWwU8NTCM933t7dxpq3idmd7QuCdyT8TroWOxS+ucrK6eylz7L0dYMamcIrkcHurqILsyTOxtPrtg==" algorithmName="SHA-512" password="CC35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ROUND((SUM(BE129:BE236)),  2)</f>
        <v>0</v>
      </c>
      <c r="G33" s="39"/>
      <c r="H33" s="39"/>
      <c r="I33" s="156">
        <v>0.20999999999999999</v>
      </c>
      <c r="J33" s="155">
        <f>ROUND(((SUM(BE129:BE236))*I33),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ROUND((SUM(BF129:BF236)),  2)</f>
        <v>0</v>
      </c>
      <c r="G34" s="39"/>
      <c r="H34" s="39"/>
      <c r="I34" s="156">
        <v>0.14999999999999999</v>
      </c>
      <c r="J34" s="155">
        <f>ROUND(((SUM(BF129:BF236))*I34),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ROUND((SUM(BG129:BG236)),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ROUND((SUM(BH129:BH236)),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ROUND((SUM(BI129:BI236)),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ZTI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120</v>
      </c>
      <c r="E99" s="189"/>
      <c r="F99" s="189"/>
      <c r="G99" s="189"/>
      <c r="H99" s="189"/>
      <c r="I99" s="189"/>
      <c r="J99" s="190">
        <f>J158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125</v>
      </c>
      <c r="E100" s="183"/>
      <c r="F100" s="183"/>
      <c r="G100" s="183"/>
      <c r="H100" s="183"/>
      <c r="I100" s="183"/>
      <c r="J100" s="184">
        <f>J163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128</v>
      </c>
      <c r="E101" s="189"/>
      <c r="F101" s="189"/>
      <c r="G101" s="189"/>
      <c r="H101" s="189"/>
      <c r="I101" s="189"/>
      <c r="J101" s="190">
        <f>J164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1423</v>
      </c>
      <c r="E102" s="189"/>
      <c r="F102" s="189"/>
      <c r="G102" s="189"/>
      <c r="H102" s="189"/>
      <c r="I102" s="189"/>
      <c r="J102" s="190">
        <f>J173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1424</v>
      </c>
      <c r="E103" s="189"/>
      <c r="F103" s="189"/>
      <c r="G103" s="189"/>
      <c r="H103" s="189"/>
      <c r="I103" s="189"/>
      <c r="J103" s="190">
        <f>J192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1425</v>
      </c>
      <c r="E104" s="189"/>
      <c r="F104" s="189"/>
      <c r="G104" s="189"/>
      <c r="H104" s="189"/>
      <c r="I104" s="189"/>
      <c r="J104" s="190">
        <f>J202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1426</v>
      </c>
      <c r="E105" s="189"/>
      <c r="F105" s="189"/>
      <c r="G105" s="189"/>
      <c r="H105" s="189"/>
      <c r="I105" s="189"/>
      <c r="J105" s="190">
        <f>J225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1427</v>
      </c>
      <c r="E106" s="183"/>
      <c r="F106" s="183"/>
      <c r="G106" s="183"/>
      <c r="H106" s="183"/>
      <c r="I106" s="183"/>
      <c r="J106" s="184">
        <f>J228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1428</v>
      </c>
      <c r="E107" s="183"/>
      <c r="F107" s="183"/>
      <c r="G107" s="183"/>
      <c r="H107" s="183"/>
      <c r="I107" s="183"/>
      <c r="J107" s="184">
        <f>J232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1429</v>
      </c>
      <c r="E108" s="189"/>
      <c r="F108" s="189"/>
      <c r="G108" s="189"/>
      <c r="H108" s="189"/>
      <c r="I108" s="189"/>
      <c r="J108" s="190">
        <f>J233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1430</v>
      </c>
      <c r="E109" s="189"/>
      <c r="F109" s="189"/>
      <c r="G109" s="189"/>
      <c r="H109" s="189"/>
      <c r="I109" s="189"/>
      <c r="J109" s="190">
        <f>J235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Přístavba a nástavba hasičské zbrojnice JSDH Zaječov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03 - ZTI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Zaječov č.p. 265</v>
      </c>
      <c r="G123" s="41"/>
      <c r="H123" s="41"/>
      <c r="I123" s="33" t="s">
        <v>22</v>
      </c>
      <c r="J123" s="80" t="str">
        <f>IF(J12="","",J12)</f>
        <v>15. 4. 2022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Obec Zaječov</v>
      </c>
      <c r="G125" s="41"/>
      <c r="H125" s="41"/>
      <c r="I125" s="33" t="s">
        <v>30</v>
      </c>
      <c r="J125" s="37" t="str">
        <f>E21</f>
        <v>Ing Miroslav Andrt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Jan Petr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140</v>
      </c>
      <c r="D128" s="195" t="s">
        <v>63</v>
      </c>
      <c r="E128" s="195" t="s">
        <v>59</v>
      </c>
      <c r="F128" s="195" t="s">
        <v>60</v>
      </c>
      <c r="G128" s="195" t="s">
        <v>141</v>
      </c>
      <c r="H128" s="195" t="s">
        <v>142</v>
      </c>
      <c r="I128" s="195" t="s">
        <v>143</v>
      </c>
      <c r="J128" s="195" t="s">
        <v>113</v>
      </c>
      <c r="K128" s="196" t="s">
        <v>144</v>
      </c>
      <c r="L128" s="197"/>
      <c r="M128" s="101" t="s">
        <v>1</v>
      </c>
      <c r="N128" s="102" t="s">
        <v>42</v>
      </c>
      <c r="O128" s="102" t="s">
        <v>145</v>
      </c>
      <c r="P128" s="102" t="s">
        <v>146</v>
      </c>
      <c r="Q128" s="102" t="s">
        <v>147</v>
      </c>
      <c r="R128" s="102" t="s">
        <v>148</v>
      </c>
      <c r="S128" s="102" t="s">
        <v>149</v>
      </c>
      <c r="T128" s="103" t="s">
        <v>150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151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P130+P163+P228+P232</f>
        <v>0</v>
      </c>
      <c r="Q129" s="105"/>
      <c r="R129" s="200">
        <f>R130+R163+R228+R232</f>
        <v>0</v>
      </c>
      <c r="S129" s="105"/>
      <c r="T129" s="201">
        <f>T130+T163+T228+T232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115</v>
      </c>
      <c r="BK129" s="202">
        <f>BK130+BK163+BK228+BK232</f>
        <v>0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152</v>
      </c>
      <c r="F130" s="206" t="s">
        <v>153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P131+P158</f>
        <v>0</v>
      </c>
      <c r="Q130" s="211"/>
      <c r="R130" s="212">
        <f>R131+R158</f>
        <v>0</v>
      </c>
      <c r="S130" s="211"/>
      <c r="T130" s="213">
        <f>T131+T158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78</v>
      </c>
      <c r="AY130" s="214" t="s">
        <v>154</v>
      </c>
      <c r="BK130" s="216">
        <f>BK131+BK158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86</v>
      </c>
      <c r="F131" s="217" t="s">
        <v>155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SUM(P132:P157)</f>
        <v>0</v>
      </c>
      <c r="Q131" s="211"/>
      <c r="R131" s="212">
        <f>SUM(R132:R157)</f>
        <v>0</v>
      </c>
      <c r="S131" s="211"/>
      <c r="T131" s="213">
        <f>SUM(T132:T157)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86</v>
      </c>
      <c r="AT131" s="215" t="s">
        <v>77</v>
      </c>
      <c r="AU131" s="215" t="s">
        <v>86</v>
      </c>
      <c r="AY131" s="214" t="s">
        <v>154</v>
      </c>
      <c r="BK131" s="216">
        <f>SUM(BK132:BK157)</f>
        <v>0</v>
      </c>
    </row>
    <row r="132" s="2" customFormat="1" ht="44.25" customHeight="1">
      <c r="A132" s="39"/>
      <c r="B132" s="40"/>
      <c r="C132" s="219" t="s">
        <v>86</v>
      </c>
      <c r="D132" s="219" t="s">
        <v>156</v>
      </c>
      <c r="E132" s="220" t="s">
        <v>1431</v>
      </c>
      <c r="F132" s="221" t="s">
        <v>1432</v>
      </c>
      <c r="G132" s="222" t="s">
        <v>169</v>
      </c>
      <c r="H132" s="223">
        <v>10.24</v>
      </c>
      <c r="I132" s="224"/>
      <c r="J132" s="225">
        <f>ROUND(I132*H132,2)</f>
        <v>0</v>
      </c>
      <c r="K132" s="221" t="s">
        <v>160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161</v>
      </c>
      <c r="AT132" s="230" t="s">
        <v>156</v>
      </c>
      <c r="AU132" s="230" t="s">
        <v>88</v>
      </c>
      <c r="AY132" s="18" t="s">
        <v>154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161</v>
      </c>
      <c r="BM132" s="230" t="s">
        <v>88</v>
      </c>
    </row>
    <row r="133" s="14" customFormat="1">
      <c r="A133" s="14"/>
      <c r="B133" s="243"/>
      <c r="C133" s="244"/>
      <c r="D133" s="234" t="s">
        <v>163</v>
      </c>
      <c r="E133" s="245" t="s">
        <v>1</v>
      </c>
      <c r="F133" s="246" t="s">
        <v>1433</v>
      </c>
      <c r="G133" s="244"/>
      <c r="H133" s="247">
        <v>10.24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163</v>
      </c>
      <c r="AU133" s="253" t="s">
        <v>88</v>
      </c>
      <c r="AV133" s="14" t="s">
        <v>88</v>
      </c>
      <c r="AW133" s="14" t="s">
        <v>32</v>
      </c>
      <c r="AX133" s="14" t="s">
        <v>78</v>
      </c>
      <c r="AY133" s="253" t="s">
        <v>154</v>
      </c>
    </row>
    <row r="134" s="15" customFormat="1">
      <c r="A134" s="15"/>
      <c r="B134" s="254"/>
      <c r="C134" s="255"/>
      <c r="D134" s="234" t="s">
        <v>163</v>
      </c>
      <c r="E134" s="256" t="s">
        <v>1</v>
      </c>
      <c r="F134" s="257" t="s">
        <v>166</v>
      </c>
      <c r="G134" s="255"/>
      <c r="H134" s="258">
        <v>10.24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163</v>
      </c>
      <c r="AU134" s="264" t="s">
        <v>88</v>
      </c>
      <c r="AV134" s="15" t="s">
        <v>161</v>
      </c>
      <c r="AW134" s="15" t="s">
        <v>32</v>
      </c>
      <c r="AX134" s="15" t="s">
        <v>86</v>
      </c>
      <c r="AY134" s="264" t="s">
        <v>154</v>
      </c>
    </row>
    <row r="135" s="2" customFormat="1" ht="44.25" customHeight="1">
      <c r="A135" s="39"/>
      <c r="B135" s="40"/>
      <c r="C135" s="219" t="s">
        <v>88</v>
      </c>
      <c r="D135" s="219" t="s">
        <v>156</v>
      </c>
      <c r="E135" s="220" t="s">
        <v>1434</v>
      </c>
      <c r="F135" s="221" t="s">
        <v>1435</v>
      </c>
      <c r="G135" s="222" t="s">
        <v>169</v>
      </c>
      <c r="H135" s="223">
        <v>51.840000000000003</v>
      </c>
      <c r="I135" s="224"/>
      <c r="J135" s="225">
        <f>ROUND(I135*H135,2)</f>
        <v>0</v>
      </c>
      <c r="K135" s="221" t="s">
        <v>160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161</v>
      </c>
      <c r="AT135" s="230" t="s">
        <v>156</v>
      </c>
      <c r="AU135" s="230" t="s">
        <v>88</v>
      </c>
      <c r="AY135" s="18" t="s">
        <v>154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161</v>
      </c>
      <c r="BM135" s="230" t="s">
        <v>161</v>
      </c>
    </row>
    <row r="136" s="14" customFormat="1">
      <c r="A136" s="14"/>
      <c r="B136" s="243"/>
      <c r="C136" s="244"/>
      <c r="D136" s="234" t="s">
        <v>163</v>
      </c>
      <c r="E136" s="245" t="s">
        <v>1</v>
      </c>
      <c r="F136" s="246" t="s">
        <v>1436</v>
      </c>
      <c r="G136" s="244"/>
      <c r="H136" s="247">
        <v>51.840000000000003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88</v>
      </c>
      <c r="AV136" s="14" t="s">
        <v>88</v>
      </c>
      <c r="AW136" s="14" t="s">
        <v>32</v>
      </c>
      <c r="AX136" s="14" t="s">
        <v>78</v>
      </c>
      <c r="AY136" s="253" t="s">
        <v>154</v>
      </c>
    </row>
    <row r="137" s="15" customFormat="1">
      <c r="A137" s="15"/>
      <c r="B137" s="254"/>
      <c r="C137" s="255"/>
      <c r="D137" s="234" t="s">
        <v>163</v>
      </c>
      <c r="E137" s="256" t="s">
        <v>1</v>
      </c>
      <c r="F137" s="257" t="s">
        <v>166</v>
      </c>
      <c r="G137" s="255"/>
      <c r="H137" s="258">
        <v>51.840000000000003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163</v>
      </c>
      <c r="AU137" s="264" t="s">
        <v>88</v>
      </c>
      <c r="AV137" s="15" t="s">
        <v>161</v>
      </c>
      <c r="AW137" s="15" t="s">
        <v>32</v>
      </c>
      <c r="AX137" s="15" t="s">
        <v>86</v>
      </c>
      <c r="AY137" s="264" t="s">
        <v>154</v>
      </c>
    </row>
    <row r="138" s="2" customFormat="1" ht="62.7" customHeight="1">
      <c r="A138" s="39"/>
      <c r="B138" s="40"/>
      <c r="C138" s="219" t="s">
        <v>172</v>
      </c>
      <c r="D138" s="219" t="s">
        <v>156</v>
      </c>
      <c r="E138" s="220" t="s">
        <v>1437</v>
      </c>
      <c r="F138" s="221" t="s">
        <v>1438</v>
      </c>
      <c r="G138" s="222" t="s">
        <v>169</v>
      </c>
      <c r="H138" s="223">
        <v>68.159999999999997</v>
      </c>
      <c r="I138" s="224"/>
      <c r="J138" s="225">
        <f>ROUND(I138*H138,2)</f>
        <v>0</v>
      </c>
      <c r="K138" s="221" t="s">
        <v>160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161</v>
      </c>
      <c r="AT138" s="230" t="s">
        <v>156</v>
      </c>
      <c r="AU138" s="230" t="s">
        <v>88</v>
      </c>
      <c r="AY138" s="18" t="s">
        <v>154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161</v>
      </c>
      <c r="BM138" s="230" t="s">
        <v>187</v>
      </c>
    </row>
    <row r="139" s="2" customFormat="1" ht="62.7" customHeight="1">
      <c r="A139" s="39"/>
      <c r="B139" s="40"/>
      <c r="C139" s="219" t="s">
        <v>161</v>
      </c>
      <c r="D139" s="219" t="s">
        <v>156</v>
      </c>
      <c r="E139" s="220" t="s">
        <v>188</v>
      </c>
      <c r="F139" s="221" t="s">
        <v>1439</v>
      </c>
      <c r="G139" s="222" t="s">
        <v>169</v>
      </c>
      <c r="H139" s="223">
        <v>28</v>
      </c>
      <c r="I139" s="224"/>
      <c r="J139" s="225">
        <f>ROUND(I139*H139,2)</f>
        <v>0</v>
      </c>
      <c r="K139" s="221" t="s">
        <v>160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161</v>
      </c>
      <c r="AT139" s="230" t="s">
        <v>156</v>
      </c>
      <c r="AU139" s="230" t="s">
        <v>88</v>
      </c>
      <c r="AY139" s="18" t="s">
        <v>154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161</v>
      </c>
      <c r="BM139" s="230" t="s">
        <v>199</v>
      </c>
    </row>
    <row r="140" s="2" customFormat="1" ht="44.25" customHeight="1">
      <c r="A140" s="39"/>
      <c r="B140" s="40"/>
      <c r="C140" s="219" t="s">
        <v>183</v>
      </c>
      <c r="D140" s="219" t="s">
        <v>156</v>
      </c>
      <c r="E140" s="220" t="s">
        <v>200</v>
      </c>
      <c r="F140" s="221" t="s">
        <v>1440</v>
      </c>
      <c r="G140" s="222" t="s">
        <v>169</v>
      </c>
      <c r="H140" s="223">
        <v>58.240000000000002</v>
      </c>
      <c r="I140" s="224"/>
      <c r="J140" s="225">
        <f>ROUND(I140*H140,2)</f>
        <v>0</v>
      </c>
      <c r="K140" s="221" t="s">
        <v>160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161</v>
      </c>
      <c r="AT140" s="230" t="s">
        <v>156</v>
      </c>
      <c r="AU140" s="230" t="s">
        <v>88</v>
      </c>
      <c r="AY140" s="18" t="s">
        <v>154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161</v>
      </c>
      <c r="BM140" s="230" t="s">
        <v>209</v>
      </c>
    </row>
    <row r="141" s="2" customFormat="1" ht="44.25" customHeight="1">
      <c r="A141" s="39"/>
      <c r="B141" s="40"/>
      <c r="C141" s="219" t="s">
        <v>187</v>
      </c>
      <c r="D141" s="219" t="s">
        <v>156</v>
      </c>
      <c r="E141" s="220" t="s">
        <v>210</v>
      </c>
      <c r="F141" s="221" t="s">
        <v>1441</v>
      </c>
      <c r="G141" s="222" t="s">
        <v>212</v>
      </c>
      <c r="H141" s="223">
        <v>56</v>
      </c>
      <c r="I141" s="224"/>
      <c r="J141" s="225">
        <f>ROUND(I141*H141,2)</f>
        <v>0</v>
      </c>
      <c r="K141" s="221" t="s">
        <v>160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161</v>
      </c>
      <c r="AT141" s="230" t="s">
        <v>156</v>
      </c>
      <c r="AU141" s="230" t="s">
        <v>88</v>
      </c>
      <c r="AY141" s="18" t="s">
        <v>154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161</v>
      </c>
      <c r="BM141" s="230" t="s">
        <v>219</v>
      </c>
    </row>
    <row r="142" s="13" customFormat="1">
      <c r="A142" s="13"/>
      <c r="B142" s="232"/>
      <c r="C142" s="233"/>
      <c r="D142" s="234" t="s">
        <v>163</v>
      </c>
      <c r="E142" s="235" t="s">
        <v>1</v>
      </c>
      <c r="F142" s="236" t="s">
        <v>1442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163</v>
      </c>
      <c r="AU142" s="242" t="s">
        <v>88</v>
      </c>
      <c r="AV142" s="13" t="s">
        <v>86</v>
      </c>
      <c r="AW142" s="13" t="s">
        <v>32</v>
      </c>
      <c r="AX142" s="13" t="s">
        <v>78</v>
      </c>
      <c r="AY142" s="242" t="s">
        <v>154</v>
      </c>
    </row>
    <row r="143" s="14" customFormat="1">
      <c r="A143" s="14"/>
      <c r="B143" s="243"/>
      <c r="C143" s="244"/>
      <c r="D143" s="234" t="s">
        <v>163</v>
      </c>
      <c r="E143" s="245" t="s">
        <v>1</v>
      </c>
      <c r="F143" s="246" t="s">
        <v>1443</v>
      </c>
      <c r="G143" s="244"/>
      <c r="H143" s="247">
        <v>56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88</v>
      </c>
      <c r="AV143" s="14" t="s">
        <v>88</v>
      </c>
      <c r="AW143" s="14" t="s">
        <v>32</v>
      </c>
      <c r="AX143" s="14" t="s">
        <v>78</v>
      </c>
      <c r="AY143" s="253" t="s">
        <v>154</v>
      </c>
    </row>
    <row r="144" s="15" customFormat="1">
      <c r="A144" s="15"/>
      <c r="B144" s="254"/>
      <c r="C144" s="255"/>
      <c r="D144" s="234" t="s">
        <v>163</v>
      </c>
      <c r="E144" s="256" t="s">
        <v>1</v>
      </c>
      <c r="F144" s="257" t="s">
        <v>166</v>
      </c>
      <c r="G144" s="255"/>
      <c r="H144" s="258">
        <v>56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163</v>
      </c>
      <c r="AU144" s="264" t="s">
        <v>88</v>
      </c>
      <c r="AV144" s="15" t="s">
        <v>161</v>
      </c>
      <c r="AW144" s="15" t="s">
        <v>32</v>
      </c>
      <c r="AX144" s="15" t="s">
        <v>86</v>
      </c>
      <c r="AY144" s="264" t="s">
        <v>154</v>
      </c>
    </row>
    <row r="145" s="2" customFormat="1" ht="37.8" customHeight="1">
      <c r="A145" s="39"/>
      <c r="B145" s="40"/>
      <c r="C145" s="219" t="s">
        <v>194</v>
      </c>
      <c r="D145" s="219" t="s">
        <v>156</v>
      </c>
      <c r="E145" s="220" t="s">
        <v>216</v>
      </c>
      <c r="F145" s="221" t="s">
        <v>1444</v>
      </c>
      <c r="G145" s="222" t="s">
        <v>169</v>
      </c>
      <c r="H145" s="223">
        <v>28</v>
      </c>
      <c r="I145" s="224"/>
      <c r="J145" s="225">
        <f>ROUND(I145*H145,2)</f>
        <v>0</v>
      </c>
      <c r="K145" s="221" t="s">
        <v>160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161</v>
      </c>
      <c r="AT145" s="230" t="s">
        <v>156</v>
      </c>
      <c r="AU145" s="230" t="s">
        <v>88</v>
      </c>
      <c r="AY145" s="18" t="s">
        <v>154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161</v>
      </c>
      <c r="BM145" s="230" t="s">
        <v>230</v>
      </c>
    </row>
    <row r="146" s="2" customFormat="1" ht="44.25" customHeight="1">
      <c r="A146" s="39"/>
      <c r="B146" s="40"/>
      <c r="C146" s="219" t="s">
        <v>199</v>
      </c>
      <c r="D146" s="219" t="s">
        <v>156</v>
      </c>
      <c r="E146" s="220" t="s">
        <v>1445</v>
      </c>
      <c r="F146" s="221" t="s">
        <v>1446</v>
      </c>
      <c r="G146" s="222" t="s">
        <v>169</v>
      </c>
      <c r="H146" s="223">
        <v>3.8399999999999999</v>
      </c>
      <c r="I146" s="224"/>
      <c r="J146" s="225">
        <f>ROUND(I146*H146,2)</f>
        <v>0</v>
      </c>
      <c r="K146" s="221" t="s">
        <v>160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161</v>
      </c>
      <c r="AT146" s="230" t="s">
        <v>156</v>
      </c>
      <c r="AU146" s="230" t="s">
        <v>88</v>
      </c>
      <c r="AY146" s="18" t="s">
        <v>154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161</v>
      </c>
      <c r="BM146" s="230" t="s">
        <v>239</v>
      </c>
    </row>
    <row r="147" s="2" customFormat="1" ht="44.25" customHeight="1">
      <c r="A147" s="39"/>
      <c r="B147" s="40"/>
      <c r="C147" s="219" t="s">
        <v>203</v>
      </c>
      <c r="D147" s="219" t="s">
        <v>156</v>
      </c>
      <c r="E147" s="220" t="s">
        <v>1447</v>
      </c>
      <c r="F147" s="221" t="s">
        <v>1448</v>
      </c>
      <c r="G147" s="222" t="s">
        <v>169</v>
      </c>
      <c r="H147" s="223">
        <v>30.239999999999998</v>
      </c>
      <c r="I147" s="224"/>
      <c r="J147" s="225">
        <f>ROUND(I147*H147,2)</f>
        <v>0</v>
      </c>
      <c r="K147" s="221" t="s">
        <v>160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161</v>
      </c>
      <c r="AT147" s="230" t="s">
        <v>156</v>
      </c>
      <c r="AU147" s="230" t="s">
        <v>88</v>
      </c>
      <c r="AY147" s="18" t="s">
        <v>154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161</v>
      </c>
      <c r="BM147" s="230" t="s">
        <v>248</v>
      </c>
    </row>
    <row r="148" s="2" customFormat="1" ht="66.75" customHeight="1">
      <c r="A148" s="39"/>
      <c r="B148" s="40"/>
      <c r="C148" s="219" t="s">
        <v>209</v>
      </c>
      <c r="D148" s="219" t="s">
        <v>156</v>
      </c>
      <c r="E148" s="220" t="s">
        <v>1449</v>
      </c>
      <c r="F148" s="221" t="s">
        <v>1450</v>
      </c>
      <c r="G148" s="222" t="s">
        <v>169</v>
      </c>
      <c r="H148" s="223">
        <v>5.1200000000000001</v>
      </c>
      <c r="I148" s="224"/>
      <c r="J148" s="225">
        <f>ROUND(I148*H148,2)</f>
        <v>0</v>
      </c>
      <c r="K148" s="221" t="s">
        <v>160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161</v>
      </c>
      <c r="AT148" s="230" t="s">
        <v>156</v>
      </c>
      <c r="AU148" s="230" t="s">
        <v>88</v>
      </c>
      <c r="AY148" s="18" t="s">
        <v>154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161</v>
      </c>
      <c r="BM148" s="230" t="s">
        <v>259</v>
      </c>
    </row>
    <row r="149" s="14" customFormat="1">
      <c r="A149" s="14"/>
      <c r="B149" s="243"/>
      <c r="C149" s="244"/>
      <c r="D149" s="234" t="s">
        <v>163</v>
      </c>
      <c r="E149" s="245" t="s">
        <v>1</v>
      </c>
      <c r="F149" s="246" t="s">
        <v>1451</v>
      </c>
      <c r="G149" s="244"/>
      <c r="H149" s="247">
        <v>5.1200000000000001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163</v>
      </c>
      <c r="AU149" s="253" t="s">
        <v>88</v>
      </c>
      <c r="AV149" s="14" t="s">
        <v>88</v>
      </c>
      <c r="AW149" s="14" t="s">
        <v>32</v>
      </c>
      <c r="AX149" s="14" t="s">
        <v>78</v>
      </c>
      <c r="AY149" s="253" t="s">
        <v>154</v>
      </c>
    </row>
    <row r="150" s="15" customFormat="1">
      <c r="A150" s="15"/>
      <c r="B150" s="254"/>
      <c r="C150" s="255"/>
      <c r="D150" s="234" t="s">
        <v>163</v>
      </c>
      <c r="E150" s="256" t="s">
        <v>1</v>
      </c>
      <c r="F150" s="257" t="s">
        <v>166</v>
      </c>
      <c r="G150" s="255"/>
      <c r="H150" s="258">
        <v>5.1200000000000001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163</v>
      </c>
      <c r="AU150" s="264" t="s">
        <v>88</v>
      </c>
      <c r="AV150" s="15" t="s">
        <v>161</v>
      </c>
      <c r="AW150" s="15" t="s">
        <v>32</v>
      </c>
      <c r="AX150" s="15" t="s">
        <v>86</v>
      </c>
      <c r="AY150" s="264" t="s">
        <v>154</v>
      </c>
    </row>
    <row r="151" s="2" customFormat="1" ht="66.75" customHeight="1">
      <c r="A151" s="39"/>
      <c r="B151" s="40"/>
      <c r="C151" s="219" t="s">
        <v>215</v>
      </c>
      <c r="D151" s="219" t="s">
        <v>156</v>
      </c>
      <c r="E151" s="220" t="s">
        <v>1452</v>
      </c>
      <c r="F151" s="221" t="s">
        <v>1453</v>
      </c>
      <c r="G151" s="222" t="s">
        <v>169</v>
      </c>
      <c r="H151" s="223">
        <v>17.280000000000001</v>
      </c>
      <c r="I151" s="224"/>
      <c r="J151" s="225">
        <f>ROUND(I151*H151,2)</f>
        <v>0</v>
      </c>
      <c r="K151" s="221" t="s">
        <v>160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161</v>
      </c>
      <c r="AT151" s="230" t="s">
        <v>156</v>
      </c>
      <c r="AU151" s="230" t="s">
        <v>88</v>
      </c>
      <c r="AY151" s="18" t="s">
        <v>154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161</v>
      </c>
      <c r="BM151" s="230" t="s">
        <v>270</v>
      </c>
    </row>
    <row r="152" s="14" customFormat="1">
      <c r="A152" s="14"/>
      <c r="B152" s="243"/>
      <c r="C152" s="244"/>
      <c r="D152" s="234" t="s">
        <v>163</v>
      </c>
      <c r="E152" s="245" t="s">
        <v>1</v>
      </c>
      <c r="F152" s="246" t="s">
        <v>1454</v>
      </c>
      <c r="G152" s="244"/>
      <c r="H152" s="247">
        <v>17.280000000000001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163</v>
      </c>
      <c r="AU152" s="253" t="s">
        <v>88</v>
      </c>
      <c r="AV152" s="14" t="s">
        <v>88</v>
      </c>
      <c r="AW152" s="14" t="s">
        <v>32</v>
      </c>
      <c r="AX152" s="14" t="s">
        <v>78</v>
      </c>
      <c r="AY152" s="253" t="s">
        <v>154</v>
      </c>
    </row>
    <row r="153" s="15" customFormat="1">
      <c r="A153" s="15"/>
      <c r="B153" s="254"/>
      <c r="C153" s="255"/>
      <c r="D153" s="234" t="s">
        <v>163</v>
      </c>
      <c r="E153" s="256" t="s">
        <v>1</v>
      </c>
      <c r="F153" s="257" t="s">
        <v>166</v>
      </c>
      <c r="G153" s="255"/>
      <c r="H153" s="258">
        <v>17.280000000000001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163</v>
      </c>
      <c r="AU153" s="264" t="s">
        <v>88</v>
      </c>
      <c r="AV153" s="15" t="s">
        <v>161</v>
      </c>
      <c r="AW153" s="15" t="s">
        <v>32</v>
      </c>
      <c r="AX153" s="15" t="s">
        <v>86</v>
      </c>
      <c r="AY153" s="264" t="s">
        <v>154</v>
      </c>
    </row>
    <row r="154" s="2" customFormat="1" ht="16.5" customHeight="1">
      <c r="A154" s="39"/>
      <c r="B154" s="40"/>
      <c r="C154" s="276" t="s">
        <v>219</v>
      </c>
      <c r="D154" s="276" t="s">
        <v>344</v>
      </c>
      <c r="E154" s="277" t="s">
        <v>1455</v>
      </c>
      <c r="F154" s="278" t="s">
        <v>1456</v>
      </c>
      <c r="G154" s="279" t="s">
        <v>212</v>
      </c>
      <c r="H154" s="280">
        <v>44.799999999999997</v>
      </c>
      <c r="I154" s="281"/>
      <c r="J154" s="282">
        <f>ROUND(I154*H154,2)</f>
        <v>0</v>
      </c>
      <c r="K154" s="278" t="s">
        <v>160</v>
      </c>
      <c r="L154" s="283"/>
      <c r="M154" s="284" t="s">
        <v>1</v>
      </c>
      <c r="N154" s="285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199</v>
      </c>
      <c r="AT154" s="230" t="s">
        <v>344</v>
      </c>
      <c r="AU154" s="230" t="s">
        <v>88</v>
      </c>
      <c r="AY154" s="18" t="s">
        <v>154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161</v>
      </c>
      <c r="BM154" s="230" t="s">
        <v>299</v>
      </c>
    </row>
    <row r="155" s="13" customFormat="1">
      <c r="A155" s="13"/>
      <c r="B155" s="232"/>
      <c r="C155" s="233"/>
      <c r="D155" s="234" t="s">
        <v>163</v>
      </c>
      <c r="E155" s="235" t="s">
        <v>1</v>
      </c>
      <c r="F155" s="236" t="s">
        <v>1457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163</v>
      </c>
      <c r="AU155" s="242" t="s">
        <v>88</v>
      </c>
      <c r="AV155" s="13" t="s">
        <v>86</v>
      </c>
      <c r="AW155" s="13" t="s">
        <v>32</v>
      </c>
      <c r="AX155" s="13" t="s">
        <v>78</v>
      </c>
      <c r="AY155" s="242" t="s">
        <v>154</v>
      </c>
    </row>
    <row r="156" s="14" customFormat="1">
      <c r="A156" s="14"/>
      <c r="B156" s="243"/>
      <c r="C156" s="244"/>
      <c r="D156" s="234" t="s">
        <v>163</v>
      </c>
      <c r="E156" s="245" t="s">
        <v>1</v>
      </c>
      <c r="F156" s="246" t="s">
        <v>1458</v>
      </c>
      <c r="G156" s="244"/>
      <c r="H156" s="247">
        <v>44.799999999999997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163</v>
      </c>
      <c r="AU156" s="253" t="s">
        <v>88</v>
      </c>
      <c r="AV156" s="14" t="s">
        <v>88</v>
      </c>
      <c r="AW156" s="14" t="s">
        <v>32</v>
      </c>
      <c r="AX156" s="14" t="s">
        <v>78</v>
      </c>
      <c r="AY156" s="253" t="s">
        <v>154</v>
      </c>
    </row>
    <row r="157" s="15" customFormat="1">
      <c r="A157" s="15"/>
      <c r="B157" s="254"/>
      <c r="C157" s="255"/>
      <c r="D157" s="234" t="s">
        <v>163</v>
      </c>
      <c r="E157" s="256" t="s">
        <v>1</v>
      </c>
      <c r="F157" s="257" t="s">
        <v>166</v>
      </c>
      <c r="G157" s="255"/>
      <c r="H157" s="258">
        <v>44.799999999999997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163</v>
      </c>
      <c r="AU157" s="264" t="s">
        <v>88</v>
      </c>
      <c r="AV157" s="15" t="s">
        <v>161</v>
      </c>
      <c r="AW157" s="15" t="s">
        <v>32</v>
      </c>
      <c r="AX157" s="15" t="s">
        <v>86</v>
      </c>
      <c r="AY157" s="264" t="s">
        <v>154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161</v>
      </c>
      <c r="F158" s="217" t="s">
        <v>387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SUM(P159:P162)</f>
        <v>0</v>
      </c>
      <c r="Q158" s="211"/>
      <c r="R158" s="212">
        <f>SUM(R159:R162)</f>
        <v>0</v>
      </c>
      <c r="S158" s="211"/>
      <c r="T158" s="213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86</v>
      </c>
      <c r="AT158" s="215" t="s">
        <v>77</v>
      </c>
      <c r="AU158" s="215" t="s">
        <v>86</v>
      </c>
      <c r="AY158" s="214" t="s">
        <v>154</v>
      </c>
      <c r="BK158" s="216">
        <f>SUM(BK159:BK162)</f>
        <v>0</v>
      </c>
    </row>
    <row r="159" s="2" customFormat="1" ht="33" customHeight="1">
      <c r="A159" s="39"/>
      <c r="B159" s="40"/>
      <c r="C159" s="219" t="s">
        <v>225</v>
      </c>
      <c r="D159" s="219" t="s">
        <v>156</v>
      </c>
      <c r="E159" s="220" t="s">
        <v>1459</v>
      </c>
      <c r="F159" s="221" t="s">
        <v>1460</v>
      </c>
      <c r="G159" s="222" t="s">
        <v>169</v>
      </c>
      <c r="H159" s="223">
        <v>5.5999999999999996</v>
      </c>
      <c r="I159" s="224"/>
      <c r="J159" s="225">
        <f>ROUND(I159*H159,2)</f>
        <v>0</v>
      </c>
      <c r="K159" s="221" t="s">
        <v>160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161</v>
      </c>
      <c r="AT159" s="230" t="s">
        <v>156</v>
      </c>
      <c r="AU159" s="230" t="s">
        <v>88</v>
      </c>
      <c r="AY159" s="18" t="s">
        <v>154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161</v>
      </c>
      <c r="BM159" s="230" t="s">
        <v>309</v>
      </c>
    </row>
    <row r="160" s="14" customFormat="1">
      <c r="A160" s="14"/>
      <c r="B160" s="243"/>
      <c r="C160" s="244"/>
      <c r="D160" s="234" t="s">
        <v>163</v>
      </c>
      <c r="E160" s="245" t="s">
        <v>1</v>
      </c>
      <c r="F160" s="246" t="s">
        <v>1461</v>
      </c>
      <c r="G160" s="244"/>
      <c r="H160" s="247">
        <v>4.3200000000000003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88</v>
      </c>
      <c r="AV160" s="14" t="s">
        <v>88</v>
      </c>
      <c r="AW160" s="14" t="s">
        <v>32</v>
      </c>
      <c r="AX160" s="14" t="s">
        <v>78</v>
      </c>
      <c r="AY160" s="253" t="s">
        <v>154</v>
      </c>
    </row>
    <row r="161" s="14" customFormat="1">
      <c r="A161" s="14"/>
      <c r="B161" s="243"/>
      <c r="C161" s="244"/>
      <c r="D161" s="234" t="s">
        <v>163</v>
      </c>
      <c r="E161" s="245" t="s">
        <v>1</v>
      </c>
      <c r="F161" s="246" t="s">
        <v>1462</v>
      </c>
      <c r="G161" s="244"/>
      <c r="H161" s="247">
        <v>1.28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88</v>
      </c>
      <c r="AV161" s="14" t="s">
        <v>88</v>
      </c>
      <c r="AW161" s="14" t="s">
        <v>32</v>
      </c>
      <c r="AX161" s="14" t="s">
        <v>78</v>
      </c>
      <c r="AY161" s="253" t="s">
        <v>154</v>
      </c>
    </row>
    <row r="162" s="15" customFormat="1">
      <c r="A162" s="15"/>
      <c r="B162" s="254"/>
      <c r="C162" s="255"/>
      <c r="D162" s="234" t="s">
        <v>163</v>
      </c>
      <c r="E162" s="256" t="s">
        <v>1</v>
      </c>
      <c r="F162" s="257" t="s">
        <v>166</v>
      </c>
      <c r="G162" s="255"/>
      <c r="H162" s="258">
        <v>5.6000000000000005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163</v>
      </c>
      <c r="AU162" s="264" t="s">
        <v>88</v>
      </c>
      <c r="AV162" s="15" t="s">
        <v>161</v>
      </c>
      <c r="AW162" s="15" t="s">
        <v>32</v>
      </c>
      <c r="AX162" s="15" t="s">
        <v>86</v>
      </c>
      <c r="AY162" s="264" t="s">
        <v>154</v>
      </c>
    </row>
    <row r="163" s="12" customFormat="1" ht="25.92" customHeight="1">
      <c r="A163" s="12"/>
      <c r="B163" s="203"/>
      <c r="C163" s="204"/>
      <c r="D163" s="205" t="s">
        <v>77</v>
      </c>
      <c r="E163" s="206" t="s">
        <v>714</v>
      </c>
      <c r="F163" s="206" t="s">
        <v>715</v>
      </c>
      <c r="G163" s="204"/>
      <c r="H163" s="204"/>
      <c r="I163" s="207"/>
      <c r="J163" s="208">
        <f>BK163</f>
        <v>0</v>
      </c>
      <c r="K163" s="204"/>
      <c r="L163" s="209"/>
      <c r="M163" s="210"/>
      <c r="N163" s="211"/>
      <c r="O163" s="211"/>
      <c r="P163" s="212">
        <f>P164+P173+P192+P202+P225</f>
        <v>0</v>
      </c>
      <c r="Q163" s="211"/>
      <c r="R163" s="212">
        <f>R164+R173+R192+R202+R225</f>
        <v>0</v>
      </c>
      <c r="S163" s="211"/>
      <c r="T163" s="213">
        <f>T164+T173+T192+T202+T225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88</v>
      </c>
      <c r="AT163" s="215" t="s">
        <v>77</v>
      </c>
      <c r="AU163" s="215" t="s">
        <v>78</v>
      </c>
      <c r="AY163" s="214" t="s">
        <v>154</v>
      </c>
      <c r="BK163" s="216">
        <f>BK164+BK173+BK192+BK202+BK225</f>
        <v>0</v>
      </c>
    </row>
    <row r="164" s="12" customFormat="1" ht="22.8" customHeight="1">
      <c r="A164" s="12"/>
      <c r="B164" s="203"/>
      <c r="C164" s="204"/>
      <c r="D164" s="205" t="s">
        <v>77</v>
      </c>
      <c r="E164" s="217" t="s">
        <v>826</v>
      </c>
      <c r="F164" s="217" t="s">
        <v>827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SUM(P165:P172)</f>
        <v>0</v>
      </c>
      <c r="Q164" s="211"/>
      <c r="R164" s="212">
        <f>SUM(R165:R172)</f>
        <v>0</v>
      </c>
      <c r="S164" s="211"/>
      <c r="T164" s="213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88</v>
      </c>
      <c r="AT164" s="215" t="s">
        <v>77</v>
      </c>
      <c r="AU164" s="215" t="s">
        <v>86</v>
      </c>
      <c r="AY164" s="214" t="s">
        <v>154</v>
      </c>
      <c r="BK164" s="216">
        <f>SUM(BK165:BK172)</f>
        <v>0</v>
      </c>
    </row>
    <row r="165" s="2" customFormat="1" ht="66.75" customHeight="1">
      <c r="A165" s="39"/>
      <c r="B165" s="40"/>
      <c r="C165" s="219" t="s">
        <v>230</v>
      </c>
      <c r="D165" s="219" t="s">
        <v>156</v>
      </c>
      <c r="E165" s="220" t="s">
        <v>1463</v>
      </c>
      <c r="F165" s="221" t="s">
        <v>1464</v>
      </c>
      <c r="G165" s="222" t="s">
        <v>377</v>
      </c>
      <c r="H165" s="223">
        <v>152</v>
      </c>
      <c r="I165" s="224"/>
      <c r="J165" s="225">
        <f>ROUND(I165*H165,2)</f>
        <v>0</v>
      </c>
      <c r="K165" s="221" t="s">
        <v>160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239</v>
      </c>
      <c r="AT165" s="230" t="s">
        <v>156</v>
      </c>
      <c r="AU165" s="230" t="s">
        <v>88</v>
      </c>
      <c r="AY165" s="18" t="s">
        <v>154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239</v>
      </c>
      <c r="BM165" s="230" t="s">
        <v>317</v>
      </c>
    </row>
    <row r="166" s="2" customFormat="1" ht="24.15" customHeight="1">
      <c r="A166" s="39"/>
      <c r="B166" s="40"/>
      <c r="C166" s="276" t="s">
        <v>8</v>
      </c>
      <c r="D166" s="276" t="s">
        <v>344</v>
      </c>
      <c r="E166" s="277" t="s">
        <v>1465</v>
      </c>
      <c r="F166" s="278" t="s">
        <v>1466</v>
      </c>
      <c r="G166" s="279" t="s">
        <v>377</v>
      </c>
      <c r="H166" s="280">
        <v>29</v>
      </c>
      <c r="I166" s="281"/>
      <c r="J166" s="282">
        <f>ROUND(I166*H166,2)</f>
        <v>0</v>
      </c>
      <c r="K166" s="278" t="s">
        <v>160</v>
      </c>
      <c r="L166" s="283"/>
      <c r="M166" s="284" t="s">
        <v>1</v>
      </c>
      <c r="N166" s="285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333</v>
      </c>
      <c r="AT166" s="230" t="s">
        <v>344</v>
      </c>
      <c r="AU166" s="230" t="s">
        <v>88</v>
      </c>
      <c r="AY166" s="18" t="s">
        <v>154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239</v>
      </c>
      <c r="BM166" s="230" t="s">
        <v>325</v>
      </c>
    </row>
    <row r="167" s="2" customFormat="1" ht="24.15" customHeight="1">
      <c r="A167" s="39"/>
      <c r="B167" s="40"/>
      <c r="C167" s="276" t="s">
        <v>239</v>
      </c>
      <c r="D167" s="276" t="s">
        <v>344</v>
      </c>
      <c r="E167" s="277" t="s">
        <v>1467</v>
      </c>
      <c r="F167" s="278" t="s">
        <v>1468</v>
      </c>
      <c r="G167" s="279" t="s">
        <v>377</v>
      </c>
      <c r="H167" s="280">
        <v>13</v>
      </c>
      <c r="I167" s="281"/>
      <c r="J167" s="282">
        <f>ROUND(I167*H167,2)</f>
        <v>0</v>
      </c>
      <c r="K167" s="278" t="s">
        <v>160</v>
      </c>
      <c r="L167" s="283"/>
      <c r="M167" s="284" t="s">
        <v>1</v>
      </c>
      <c r="N167" s="285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333</v>
      </c>
      <c r="AT167" s="230" t="s">
        <v>344</v>
      </c>
      <c r="AU167" s="230" t="s">
        <v>88</v>
      </c>
      <c r="AY167" s="18" t="s">
        <v>154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239</v>
      </c>
      <c r="BM167" s="230" t="s">
        <v>333</v>
      </c>
    </row>
    <row r="168" s="2" customFormat="1" ht="24.15" customHeight="1">
      <c r="A168" s="39"/>
      <c r="B168" s="40"/>
      <c r="C168" s="276" t="s">
        <v>244</v>
      </c>
      <c r="D168" s="276" t="s">
        <v>344</v>
      </c>
      <c r="E168" s="277" t="s">
        <v>1469</v>
      </c>
      <c r="F168" s="278" t="s">
        <v>1470</v>
      </c>
      <c r="G168" s="279" t="s">
        <v>377</v>
      </c>
      <c r="H168" s="280">
        <v>27</v>
      </c>
      <c r="I168" s="281"/>
      <c r="J168" s="282">
        <f>ROUND(I168*H168,2)</f>
        <v>0</v>
      </c>
      <c r="K168" s="278" t="s">
        <v>160</v>
      </c>
      <c r="L168" s="283"/>
      <c r="M168" s="284" t="s">
        <v>1</v>
      </c>
      <c r="N168" s="285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333</v>
      </c>
      <c r="AT168" s="230" t="s">
        <v>344</v>
      </c>
      <c r="AU168" s="230" t="s">
        <v>88</v>
      </c>
      <c r="AY168" s="18" t="s">
        <v>154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239</v>
      </c>
      <c r="BM168" s="230" t="s">
        <v>343</v>
      </c>
    </row>
    <row r="169" s="2" customFormat="1" ht="24.15" customHeight="1">
      <c r="A169" s="39"/>
      <c r="B169" s="40"/>
      <c r="C169" s="276" t="s">
        <v>248</v>
      </c>
      <c r="D169" s="276" t="s">
        <v>344</v>
      </c>
      <c r="E169" s="277" t="s">
        <v>1471</v>
      </c>
      <c r="F169" s="278" t="s">
        <v>1472</v>
      </c>
      <c r="G169" s="279" t="s">
        <v>377</v>
      </c>
      <c r="H169" s="280">
        <v>17</v>
      </c>
      <c r="I169" s="281"/>
      <c r="J169" s="282">
        <f>ROUND(I169*H169,2)</f>
        <v>0</v>
      </c>
      <c r="K169" s="278" t="s">
        <v>160</v>
      </c>
      <c r="L169" s="283"/>
      <c r="M169" s="284" t="s">
        <v>1</v>
      </c>
      <c r="N169" s="285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333</v>
      </c>
      <c r="AT169" s="230" t="s">
        <v>344</v>
      </c>
      <c r="AU169" s="230" t="s">
        <v>88</v>
      </c>
      <c r="AY169" s="18" t="s">
        <v>154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239</v>
      </c>
      <c r="BM169" s="230" t="s">
        <v>354</v>
      </c>
    </row>
    <row r="170" s="2" customFormat="1" ht="24.15" customHeight="1">
      <c r="A170" s="39"/>
      <c r="B170" s="40"/>
      <c r="C170" s="276" t="s">
        <v>253</v>
      </c>
      <c r="D170" s="276" t="s">
        <v>344</v>
      </c>
      <c r="E170" s="277" t="s">
        <v>1473</v>
      </c>
      <c r="F170" s="278" t="s">
        <v>1474</v>
      </c>
      <c r="G170" s="279" t="s">
        <v>377</v>
      </c>
      <c r="H170" s="280">
        <v>63</v>
      </c>
      <c r="I170" s="281"/>
      <c r="J170" s="282">
        <f>ROUND(I170*H170,2)</f>
        <v>0</v>
      </c>
      <c r="K170" s="278" t="s">
        <v>160</v>
      </c>
      <c r="L170" s="283"/>
      <c r="M170" s="284" t="s">
        <v>1</v>
      </c>
      <c r="N170" s="285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333</v>
      </c>
      <c r="AT170" s="230" t="s">
        <v>344</v>
      </c>
      <c r="AU170" s="230" t="s">
        <v>88</v>
      </c>
      <c r="AY170" s="18" t="s">
        <v>154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239</v>
      </c>
      <c r="BM170" s="230" t="s">
        <v>374</v>
      </c>
    </row>
    <row r="171" s="2" customFormat="1" ht="24.15" customHeight="1">
      <c r="A171" s="39"/>
      <c r="B171" s="40"/>
      <c r="C171" s="276" t="s">
        <v>259</v>
      </c>
      <c r="D171" s="276" t="s">
        <v>344</v>
      </c>
      <c r="E171" s="277" t="s">
        <v>1475</v>
      </c>
      <c r="F171" s="278" t="s">
        <v>1476</v>
      </c>
      <c r="G171" s="279" t="s">
        <v>377</v>
      </c>
      <c r="H171" s="280">
        <v>3</v>
      </c>
      <c r="I171" s="281"/>
      <c r="J171" s="282">
        <f>ROUND(I171*H171,2)</f>
        <v>0</v>
      </c>
      <c r="K171" s="278" t="s">
        <v>160</v>
      </c>
      <c r="L171" s="283"/>
      <c r="M171" s="284" t="s">
        <v>1</v>
      </c>
      <c r="N171" s="285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333</v>
      </c>
      <c r="AT171" s="230" t="s">
        <v>344</v>
      </c>
      <c r="AU171" s="230" t="s">
        <v>88</v>
      </c>
      <c r="AY171" s="18" t="s">
        <v>154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239</v>
      </c>
      <c r="BM171" s="230" t="s">
        <v>388</v>
      </c>
    </row>
    <row r="172" s="2" customFormat="1" ht="44.25" customHeight="1">
      <c r="A172" s="39"/>
      <c r="B172" s="40"/>
      <c r="C172" s="219" t="s">
        <v>7</v>
      </c>
      <c r="D172" s="219" t="s">
        <v>156</v>
      </c>
      <c r="E172" s="220" t="s">
        <v>1477</v>
      </c>
      <c r="F172" s="221" t="s">
        <v>1478</v>
      </c>
      <c r="G172" s="222" t="s">
        <v>1479</v>
      </c>
      <c r="H172" s="295"/>
      <c r="I172" s="224"/>
      <c r="J172" s="225">
        <f>ROUND(I172*H172,2)</f>
        <v>0</v>
      </c>
      <c r="K172" s="221" t="s">
        <v>160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239</v>
      </c>
      <c r="AT172" s="230" t="s">
        <v>156</v>
      </c>
      <c r="AU172" s="230" t="s">
        <v>88</v>
      </c>
      <c r="AY172" s="18" t="s">
        <v>154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239</v>
      </c>
      <c r="BM172" s="230" t="s">
        <v>405</v>
      </c>
    </row>
    <row r="173" s="12" customFormat="1" ht="22.8" customHeight="1">
      <c r="A173" s="12"/>
      <c r="B173" s="203"/>
      <c r="C173" s="204"/>
      <c r="D173" s="205" t="s">
        <v>77</v>
      </c>
      <c r="E173" s="217" t="s">
        <v>1480</v>
      </c>
      <c r="F173" s="217" t="s">
        <v>1481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SUM(P174:P191)</f>
        <v>0</v>
      </c>
      <c r="Q173" s="211"/>
      <c r="R173" s="212">
        <f>SUM(R174:R191)</f>
        <v>0</v>
      </c>
      <c r="S173" s="211"/>
      <c r="T173" s="213">
        <f>SUM(T174:T191)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88</v>
      </c>
      <c r="AT173" s="215" t="s">
        <v>77</v>
      </c>
      <c r="AU173" s="215" t="s">
        <v>86</v>
      </c>
      <c r="AY173" s="214" t="s">
        <v>154</v>
      </c>
      <c r="BK173" s="216">
        <f>SUM(BK174:BK191)</f>
        <v>0</v>
      </c>
    </row>
    <row r="174" s="2" customFormat="1" ht="16.5" customHeight="1">
      <c r="A174" s="39"/>
      <c r="B174" s="40"/>
      <c r="C174" s="219" t="s">
        <v>270</v>
      </c>
      <c r="D174" s="219" t="s">
        <v>156</v>
      </c>
      <c r="E174" s="220" t="s">
        <v>1482</v>
      </c>
      <c r="F174" s="221" t="s">
        <v>1483</v>
      </c>
      <c r="G174" s="222" t="s">
        <v>307</v>
      </c>
      <c r="H174" s="223">
        <v>2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239</v>
      </c>
      <c r="AT174" s="230" t="s">
        <v>156</v>
      </c>
      <c r="AU174" s="230" t="s">
        <v>88</v>
      </c>
      <c r="AY174" s="18" t="s">
        <v>154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239</v>
      </c>
      <c r="BM174" s="230" t="s">
        <v>414</v>
      </c>
    </row>
    <row r="175" s="2" customFormat="1" ht="16.5" customHeight="1">
      <c r="A175" s="39"/>
      <c r="B175" s="40"/>
      <c r="C175" s="219" t="s">
        <v>276</v>
      </c>
      <c r="D175" s="219" t="s">
        <v>156</v>
      </c>
      <c r="E175" s="220" t="s">
        <v>1484</v>
      </c>
      <c r="F175" s="221" t="s">
        <v>1485</v>
      </c>
      <c r="G175" s="222" t="s">
        <v>377</v>
      </c>
      <c r="H175" s="223">
        <v>46</v>
      </c>
      <c r="I175" s="224"/>
      <c r="J175" s="225">
        <f>ROUND(I175*H175,2)</f>
        <v>0</v>
      </c>
      <c r="K175" s="221" t="s">
        <v>160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239</v>
      </c>
      <c r="AT175" s="230" t="s">
        <v>156</v>
      </c>
      <c r="AU175" s="230" t="s">
        <v>88</v>
      </c>
      <c r="AY175" s="18" t="s">
        <v>154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239</v>
      </c>
      <c r="BM175" s="230" t="s">
        <v>423</v>
      </c>
    </row>
    <row r="176" s="2" customFormat="1" ht="21.75" customHeight="1">
      <c r="A176" s="39"/>
      <c r="B176" s="40"/>
      <c r="C176" s="219" t="s">
        <v>299</v>
      </c>
      <c r="D176" s="219" t="s">
        <v>156</v>
      </c>
      <c r="E176" s="220" t="s">
        <v>1486</v>
      </c>
      <c r="F176" s="221" t="s">
        <v>1487</v>
      </c>
      <c r="G176" s="222" t="s">
        <v>377</v>
      </c>
      <c r="H176" s="223">
        <v>2</v>
      </c>
      <c r="I176" s="224"/>
      <c r="J176" s="225">
        <f>ROUND(I176*H176,2)</f>
        <v>0</v>
      </c>
      <c r="K176" s="221" t="s">
        <v>160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239</v>
      </c>
      <c r="AT176" s="230" t="s">
        <v>156</v>
      </c>
      <c r="AU176" s="230" t="s">
        <v>88</v>
      </c>
      <c r="AY176" s="18" t="s">
        <v>154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239</v>
      </c>
      <c r="BM176" s="230" t="s">
        <v>438</v>
      </c>
    </row>
    <row r="177" s="2" customFormat="1" ht="21.75" customHeight="1">
      <c r="A177" s="39"/>
      <c r="B177" s="40"/>
      <c r="C177" s="219" t="s">
        <v>304</v>
      </c>
      <c r="D177" s="219" t="s">
        <v>156</v>
      </c>
      <c r="E177" s="220" t="s">
        <v>1488</v>
      </c>
      <c r="F177" s="221" t="s">
        <v>1489</v>
      </c>
      <c r="G177" s="222" t="s">
        <v>377</v>
      </c>
      <c r="H177" s="223">
        <v>22</v>
      </c>
      <c r="I177" s="224"/>
      <c r="J177" s="225">
        <f>ROUND(I177*H177,2)</f>
        <v>0</v>
      </c>
      <c r="K177" s="221" t="s">
        <v>160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239</v>
      </c>
      <c r="AT177" s="230" t="s">
        <v>156</v>
      </c>
      <c r="AU177" s="230" t="s">
        <v>88</v>
      </c>
      <c r="AY177" s="18" t="s">
        <v>154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239</v>
      </c>
      <c r="BM177" s="230" t="s">
        <v>448</v>
      </c>
    </row>
    <row r="178" s="2" customFormat="1" ht="24.15" customHeight="1">
      <c r="A178" s="39"/>
      <c r="B178" s="40"/>
      <c r="C178" s="219" t="s">
        <v>309</v>
      </c>
      <c r="D178" s="219" t="s">
        <v>156</v>
      </c>
      <c r="E178" s="220" t="s">
        <v>1490</v>
      </c>
      <c r="F178" s="221" t="s">
        <v>1491</v>
      </c>
      <c r="G178" s="222" t="s">
        <v>377</v>
      </c>
      <c r="H178" s="223">
        <v>5</v>
      </c>
      <c r="I178" s="224"/>
      <c r="J178" s="225">
        <f>ROUND(I178*H178,2)</f>
        <v>0</v>
      </c>
      <c r="K178" s="221" t="s">
        <v>160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239</v>
      </c>
      <c r="AT178" s="230" t="s">
        <v>156</v>
      </c>
      <c r="AU178" s="230" t="s">
        <v>88</v>
      </c>
      <c r="AY178" s="18" t="s">
        <v>154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239</v>
      </c>
      <c r="BM178" s="230" t="s">
        <v>458</v>
      </c>
    </row>
    <row r="179" s="2" customFormat="1" ht="24.15" customHeight="1">
      <c r="A179" s="39"/>
      <c r="B179" s="40"/>
      <c r="C179" s="219" t="s">
        <v>313</v>
      </c>
      <c r="D179" s="219" t="s">
        <v>156</v>
      </c>
      <c r="E179" s="220" t="s">
        <v>1492</v>
      </c>
      <c r="F179" s="221" t="s">
        <v>1493</v>
      </c>
      <c r="G179" s="222" t="s">
        <v>377</v>
      </c>
      <c r="H179" s="223">
        <v>18</v>
      </c>
      <c r="I179" s="224"/>
      <c r="J179" s="225">
        <f>ROUND(I179*H179,2)</f>
        <v>0</v>
      </c>
      <c r="K179" s="221" t="s">
        <v>160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239</v>
      </c>
      <c r="AT179" s="230" t="s">
        <v>156</v>
      </c>
      <c r="AU179" s="230" t="s">
        <v>88</v>
      </c>
      <c r="AY179" s="18" t="s">
        <v>154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239</v>
      </c>
      <c r="BM179" s="230" t="s">
        <v>468</v>
      </c>
    </row>
    <row r="180" s="2" customFormat="1" ht="21.75" customHeight="1">
      <c r="A180" s="39"/>
      <c r="B180" s="40"/>
      <c r="C180" s="219" t="s">
        <v>317</v>
      </c>
      <c r="D180" s="219" t="s">
        <v>156</v>
      </c>
      <c r="E180" s="220" t="s">
        <v>1494</v>
      </c>
      <c r="F180" s="221" t="s">
        <v>1495</v>
      </c>
      <c r="G180" s="222" t="s">
        <v>377</v>
      </c>
      <c r="H180" s="223">
        <v>8</v>
      </c>
      <c r="I180" s="224"/>
      <c r="J180" s="225">
        <f>ROUND(I180*H180,2)</f>
        <v>0</v>
      </c>
      <c r="K180" s="221" t="s">
        <v>160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239</v>
      </c>
      <c r="AT180" s="230" t="s">
        <v>156</v>
      </c>
      <c r="AU180" s="230" t="s">
        <v>88</v>
      </c>
      <c r="AY180" s="18" t="s">
        <v>154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239</v>
      </c>
      <c r="BM180" s="230" t="s">
        <v>477</v>
      </c>
    </row>
    <row r="181" s="2" customFormat="1" ht="21.75" customHeight="1">
      <c r="A181" s="39"/>
      <c r="B181" s="40"/>
      <c r="C181" s="219" t="s">
        <v>321</v>
      </c>
      <c r="D181" s="219" t="s">
        <v>156</v>
      </c>
      <c r="E181" s="220" t="s">
        <v>1496</v>
      </c>
      <c r="F181" s="221" t="s">
        <v>1497</v>
      </c>
      <c r="G181" s="222" t="s">
        <v>377</v>
      </c>
      <c r="H181" s="223">
        <v>8</v>
      </c>
      <c r="I181" s="224"/>
      <c r="J181" s="225">
        <f>ROUND(I181*H181,2)</f>
        <v>0</v>
      </c>
      <c r="K181" s="221" t="s">
        <v>160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239</v>
      </c>
      <c r="AT181" s="230" t="s">
        <v>156</v>
      </c>
      <c r="AU181" s="230" t="s">
        <v>88</v>
      </c>
      <c r="AY181" s="18" t="s">
        <v>154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239</v>
      </c>
      <c r="BM181" s="230" t="s">
        <v>486</v>
      </c>
    </row>
    <row r="182" s="2" customFormat="1" ht="21.75" customHeight="1">
      <c r="A182" s="39"/>
      <c r="B182" s="40"/>
      <c r="C182" s="219" t="s">
        <v>325</v>
      </c>
      <c r="D182" s="219" t="s">
        <v>156</v>
      </c>
      <c r="E182" s="220" t="s">
        <v>1498</v>
      </c>
      <c r="F182" s="221" t="s">
        <v>1499</v>
      </c>
      <c r="G182" s="222" t="s">
        <v>377</v>
      </c>
      <c r="H182" s="223">
        <v>4</v>
      </c>
      <c r="I182" s="224"/>
      <c r="J182" s="225">
        <f>ROUND(I182*H182,2)</f>
        <v>0</v>
      </c>
      <c r="K182" s="221" t="s">
        <v>160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239</v>
      </c>
      <c r="AT182" s="230" t="s">
        <v>156</v>
      </c>
      <c r="AU182" s="230" t="s">
        <v>88</v>
      </c>
      <c r="AY182" s="18" t="s">
        <v>154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239</v>
      </c>
      <c r="BM182" s="230" t="s">
        <v>495</v>
      </c>
    </row>
    <row r="183" s="2" customFormat="1" ht="24.15" customHeight="1">
      <c r="A183" s="39"/>
      <c r="B183" s="40"/>
      <c r="C183" s="219" t="s">
        <v>329</v>
      </c>
      <c r="D183" s="219" t="s">
        <v>156</v>
      </c>
      <c r="E183" s="220" t="s">
        <v>1500</v>
      </c>
      <c r="F183" s="221" t="s">
        <v>1501</v>
      </c>
      <c r="G183" s="222" t="s">
        <v>307</v>
      </c>
      <c r="H183" s="223">
        <v>11</v>
      </c>
      <c r="I183" s="224"/>
      <c r="J183" s="225">
        <f>ROUND(I183*H183,2)</f>
        <v>0</v>
      </c>
      <c r="K183" s="221" t="s">
        <v>160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239</v>
      </c>
      <c r="AT183" s="230" t="s">
        <v>156</v>
      </c>
      <c r="AU183" s="230" t="s">
        <v>88</v>
      </c>
      <c r="AY183" s="18" t="s">
        <v>154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239</v>
      </c>
      <c r="BM183" s="230" t="s">
        <v>504</v>
      </c>
    </row>
    <row r="184" s="2" customFormat="1" ht="24.15" customHeight="1">
      <c r="A184" s="39"/>
      <c r="B184" s="40"/>
      <c r="C184" s="219" t="s">
        <v>333</v>
      </c>
      <c r="D184" s="219" t="s">
        <v>156</v>
      </c>
      <c r="E184" s="220" t="s">
        <v>1502</v>
      </c>
      <c r="F184" s="221" t="s">
        <v>1503</v>
      </c>
      <c r="G184" s="222" t="s">
        <v>307</v>
      </c>
      <c r="H184" s="223">
        <v>3</v>
      </c>
      <c r="I184" s="224"/>
      <c r="J184" s="225">
        <f>ROUND(I184*H184,2)</f>
        <v>0</v>
      </c>
      <c r="K184" s="221" t="s">
        <v>160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239</v>
      </c>
      <c r="AT184" s="230" t="s">
        <v>156</v>
      </c>
      <c r="AU184" s="230" t="s">
        <v>88</v>
      </c>
      <c r="AY184" s="18" t="s">
        <v>154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239</v>
      </c>
      <c r="BM184" s="230" t="s">
        <v>514</v>
      </c>
    </row>
    <row r="185" s="2" customFormat="1" ht="24.15" customHeight="1">
      <c r="A185" s="39"/>
      <c r="B185" s="40"/>
      <c r="C185" s="219" t="s">
        <v>337</v>
      </c>
      <c r="D185" s="219" t="s">
        <v>156</v>
      </c>
      <c r="E185" s="220" t="s">
        <v>1504</v>
      </c>
      <c r="F185" s="221" t="s">
        <v>1505</v>
      </c>
      <c r="G185" s="222" t="s">
        <v>307</v>
      </c>
      <c r="H185" s="223">
        <v>1</v>
      </c>
      <c r="I185" s="224"/>
      <c r="J185" s="225">
        <f>ROUND(I185*H185,2)</f>
        <v>0</v>
      </c>
      <c r="K185" s="221" t="s">
        <v>160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239</v>
      </c>
      <c r="AT185" s="230" t="s">
        <v>156</v>
      </c>
      <c r="AU185" s="230" t="s">
        <v>88</v>
      </c>
      <c r="AY185" s="18" t="s">
        <v>154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239</v>
      </c>
      <c r="BM185" s="230" t="s">
        <v>524</v>
      </c>
    </row>
    <row r="186" s="2" customFormat="1" ht="24.15" customHeight="1">
      <c r="A186" s="39"/>
      <c r="B186" s="40"/>
      <c r="C186" s="219" t="s">
        <v>343</v>
      </c>
      <c r="D186" s="219" t="s">
        <v>156</v>
      </c>
      <c r="E186" s="220" t="s">
        <v>1506</v>
      </c>
      <c r="F186" s="221" t="s">
        <v>1507</v>
      </c>
      <c r="G186" s="222" t="s">
        <v>307</v>
      </c>
      <c r="H186" s="223">
        <v>2</v>
      </c>
      <c r="I186" s="224"/>
      <c r="J186" s="225">
        <f>ROUND(I186*H186,2)</f>
        <v>0</v>
      </c>
      <c r="K186" s="221" t="s">
        <v>160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239</v>
      </c>
      <c r="AT186" s="230" t="s">
        <v>156</v>
      </c>
      <c r="AU186" s="230" t="s">
        <v>88</v>
      </c>
      <c r="AY186" s="18" t="s">
        <v>154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239</v>
      </c>
      <c r="BM186" s="230" t="s">
        <v>533</v>
      </c>
    </row>
    <row r="187" s="2" customFormat="1" ht="24.15" customHeight="1">
      <c r="A187" s="39"/>
      <c r="B187" s="40"/>
      <c r="C187" s="219" t="s">
        <v>349</v>
      </c>
      <c r="D187" s="219" t="s">
        <v>156</v>
      </c>
      <c r="E187" s="220" t="s">
        <v>1508</v>
      </c>
      <c r="F187" s="221" t="s">
        <v>1509</v>
      </c>
      <c r="G187" s="222" t="s">
        <v>307</v>
      </c>
      <c r="H187" s="223">
        <v>1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239</v>
      </c>
      <c r="AT187" s="230" t="s">
        <v>156</v>
      </c>
      <c r="AU187" s="230" t="s">
        <v>88</v>
      </c>
      <c r="AY187" s="18" t="s">
        <v>154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239</v>
      </c>
      <c r="BM187" s="230" t="s">
        <v>545</v>
      </c>
    </row>
    <row r="188" s="2" customFormat="1" ht="24.15" customHeight="1">
      <c r="A188" s="39"/>
      <c r="B188" s="40"/>
      <c r="C188" s="219" t="s">
        <v>354</v>
      </c>
      <c r="D188" s="219" t="s">
        <v>156</v>
      </c>
      <c r="E188" s="220" t="s">
        <v>1510</v>
      </c>
      <c r="F188" s="221" t="s">
        <v>1511</v>
      </c>
      <c r="G188" s="222" t="s">
        <v>307</v>
      </c>
      <c r="H188" s="223">
        <v>3</v>
      </c>
      <c r="I188" s="224"/>
      <c r="J188" s="225">
        <f>ROUND(I188*H188,2)</f>
        <v>0</v>
      </c>
      <c r="K188" s="221" t="s">
        <v>160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239</v>
      </c>
      <c r="AT188" s="230" t="s">
        <v>156</v>
      </c>
      <c r="AU188" s="230" t="s">
        <v>88</v>
      </c>
      <c r="AY188" s="18" t="s">
        <v>154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239</v>
      </c>
      <c r="BM188" s="230" t="s">
        <v>554</v>
      </c>
    </row>
    <row r="189" s="2" customFormat="1" ht="16.5" customHeight="1">
      <c r="A189" s="39"/>
      <c r="B189" s="40"/>
      <c r="C189" s="219" t="s">
        <v>364</v>
      </c>
      <c r="D189" s="219" t="s">
        <v>156</v>
      </c>
      <c r="E189" s="220" t="s">
        <v>1512</v>
      </c>
      <c r="F189" s="221" t="s">
        <v>1513</v>
      </c>
      <c r="G189" s="222" t="s">
        <v>307</v>
      </c>
      <c r="H189" s="223">
        <v>1</v>
      </c>
      <c r="I189" s="224"/>
      <c r="J189" s="225">
        <f>ROUND(I189*H189,2)</f>
        <v>0</v>
      </c>
      <c r="K189" s="221" t="s">
        <v>160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239</v>
      </c>
      <c r="AT189" s="230" t="s">
        <v>156</v>
      </c>
      <c r="AU189" s="230" t="s">
        <v>88</v>
      </c>
      <c r="AY189" s="18" t="s">
        <v>154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239</v>
      </c>
      <c r="BM189" s="230" t="s">
        <v>564</v>
      </c>
    </row>
    <row r="190" s="2" customFormat="1" ht="24.15" customHeight="1">
      <c r="A190" s="39"/>
      <c r="B190" s="40"/>
      <c r="C190" s="219" t="s">
        <v>374</v>
      </c>
      <c r="D190" s="219" t="s">
        <v>156</v>
      </c>
      <c r="E190" s="220" t="s">
        <v>1514</v>
      </c>
      <c r="F190" s="221" t="s">
        <v>1515</v>
      </c>
      <c r="G190" s="222" t="s">
        <v>377</v>
      </c>
      <c r="H190" s="223">
        <v>113</v>
      </c>
      <c r="I190" s="224"/>
      <c r="J190" s="225">
        <f>ROUND(I190*H190,2)</f>
        <v>0</v>
      </c>
      <c r="K190" s="221" t="s">
        <v>160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239</v>
      </c>
      <c r="AT190" s="230" t="s">
        <v>156</v>
      </c>
      <c r="AU190" s="230" t="s">
        <v>88</v>
      </c>
      <c r="AY190" s="18" t="s">
        <v>154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239</v>
      </c>
      <c r="BM190" s="230" t="s">
        <v>573</v>
      </c>
    </row>
    <row r="191" s="2" customFormat="1" ht="44.25" customHeight="1">
      <c r="A191" s="39"/>
      <c r="B191" s="40"/>
      <c r="C191" s="219" t="s">
        <v>381</v>
      </c>
      <c r="D191" s="219" t="s">
        <v>156</v>
      </c>
      <c r="E191" s="220" t="s">
        <v>1516</v>
      </c>
      <c r="F191" s="221" t="s">
        <v>1517</v>
      </c>
      <c r="G191" s="222" t="s">
        <v>1479</v>
      </c>
      <c r="H191" s="295"/>
      <c r="I191" s="224"/>
      <c r="J191" s="225">
        <f>ROUND(I191*H191,2)</f>
        <v>0</v>
      </c>
      <c r="K191" s="221" t="s">
        <v>160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239</v>
      </c>
      <c r="AT191" s="230" t="s">
        <v>156</v>
      </c>
      <c r="AU191" s="230" t="s">
        <v>88</v>
      </c>
      <c r="AY191" s="18" t="s">
        <v>154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86</v>
      </c>
      <c r="BK191" s="231">
        <f>ROUND(I191*H191,2)</f>
        <v>0</v>
      </c>
      <c r="BL191" s="18" t="s">
        <v>239</v>
      </c>
      <c r="BM191" s="230" t="s">
        <v>581</v>
      </c>
    </row>
    <row r="192" s="12" customFormat="1" ht="22.8" customHeight="1">
      <c r="A192" s="12"/>
      <c r="B192" s="203"/>
      <c r="C192" s="204"/>
      <c r="D192" s="205" t="s">
        <v>77</v>
      </c>
      <c r="E192" s="217" t="s">
        <v>1518</v>
      </c>
      <c r="F192" s="217" t="s">
        <v>1519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SUM(P193:P201)</f>
        <v>0</v>
      </c>
      <c r="Q192" s="211"/>
      <c r="R192" s="212">
        <f>SUM(R193:R201)</f>
        <v>0</v>
      </c>
      <c r="S192" s="211"/>
      <c r="T192" s="213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88</v>
      </c>
      <c r="AT192" s="215" t="s">
        <v>77</v>
      </c>
      <c r="AU192" s="215" t="s">
        <v>86</v>
      </c>
      <c r="AY192" s="214" t="s">
        <v>154</v>
      </c>
      <c r="BK192" s="216">
        <f>SUM(BK193:BK201)</f>
        <v>0</v>
      </c>
    </row>
    <row r="193" s="2" customFormat="1" ht="33" customHeight="1">
      <c r="A193" s="39"/>
      <c r="B193" s="40"/>
      <c r="C193" s="219" t="s">
        <v>388</v>
      </c>
      <c r="D193" s="219" t="s">
        <v>156</v>
      </c>
      <c r="E193" s="220" t="s">
        <v>1520</v>
      </c>
      <c r="F193" s="221" t="s">
        <v>1521</v>
      </c>
      <c r="G193" s="222" t="s">
        <v>377</v>
      </c>
      <c r="H193" s="223">
        <v>42</v>
      </c>
      <c r="I193" s="224"/>
      <c r="J193" s="225">
        <f>ROUND(I193*H193,2)</f>
        <v>0</v>
      </c>
      <c r="K193" s="221" t="s">
        <v>160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239</v>
      </c>
      <c r="AT193" s="230" t="s">
        <v>156</v>
      </c>
      <c r="AU193" s="230" t="s">
        <v>88</v>
      </c>
      <c r="AY193" s="18" t="s">
        <v>154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239</v>
      </c>
      <c r="BM193" s="230" t="s">
        <v>589</v>
      </c>
    </row>
    <row r="194" s="2" customFormat="1" ht="33" customHeight="1">
      <c r="A194" s="39"/>
      <c r="B194" s="40"/>
      <c r="C194" s="219" t="s">
        <v>397</v>
      </c>
      <c r="D194" s="219" t="s">
        <v>156</v>
      </c>
      <c r="E194" s="220" t="s">
        <v>1522</v>
      </c>
      <c r="F194" s="221" t="s">
        <v>1523</v>
      </c>
      <c r="G194" s="222" t="s">
        <v>377</v>
      </c>
      <c r="H194" s="223">
        <v>44</v>
      </c>
      <c r="I194" s="224"/>
      <c r="J194" s="225">
        <f>ROUND(I194*H194,2)</f>
        <v>0</v>
      </c>
      <c r="K194" s="221" t="s">
        <v>160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239</v>
      </c>
      <c r="AT194" s="230" t="s">
        <v>156</v>
      </c>
      <c r="AU194" s="230" t="s">
        <v>88</v>
      </c>
      <c r="AY194" s="18" t="s">
        <v>154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239</v>
      </c>
      <c r="BM194" s="230" t="s">
        <v>597</v>
      </c>
    </row>
    <row r="195" s="2" customFormat="1" ht="33" customHeight="1">
      <c r="A195" s="39"/>
      <c r="B195" s="40"/>
      <c r="C195" s="219" t="s">
        <v>405</v>
      </c>
      <c r="D195" s="219" t="s">
        <v>156</v>
      </c>
      <c r="E195" s="220" t="s">
        <v>1524</v>
      </c>
      <c r="F195" s="221" t="s">
        <v>1525</v>
      </c>
      <c r="G195" s="222" t="s">
        <v>377</v>
      </c>
      <c r="H195" s="223">
        <v>66</v>
      </c>
      <c r="I195" s="224"/>
      <c r="J195" s="225">
        <f>ROUND(I195*H195,2)</f>
        <v>0</v>
      </c>
      <c r="K195" s="221" t="s">
        <v>160</v>
      </c>
      <c r="L195" s="45"/>
      <c r="M195" s="226" t="s">
        <v>1</v>
      </c>
      <c r="N195" s="227" t="s">
        <v>43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239</v>
      </c>
      <c r="AT195" s="230" t="s">
        <v>156</v>
      </c>
      <c r="AU195" s="230" t="s">
        <v>88</v>
      </c>
      <c r="AY195" s="18" t="s">
        <v>154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86</v>
      </c>
      <c r="BK195" s="231">
        <f>ROUND(I195*H195,2)</f>
        <v>0</v>
      </c>
      <c r="BL195" s="18" t="s">
        <v>239</v>
      </c>
      <c r="BM195" s="230" t="s">
        <v>607</v>
      </c>
    </row>
    <row r="196" s="2" customFormat="1" ht="24.15" customHeight="1">
      <c r="A196" s="39"/>
      <c r="B196" s="40"/>
      <c r="C196" s="219" t="s">
        <v>410</v>
      </c>
      <c r="D196" s="219" t="s">
        <v>156</v>
      </c>
      <c r="E196" s="220" t="s">
        <v>1526</v>
      </c>
      <c r="F196" s="221" t="s">
        <v>1527</v>
      </c>
      <c r="G196" s="222" t="s">
        <v>307</v>
      </c>
      <c r="H196" s="223">
        <v>22</v>
      </c>
      <c r="I196" s="224"/>
      <c r="J196" s="225">
        <f>ROUND(I196*H196,2)</f>
        <v>0</v>
      </c>
      <c r="K196" s="221" t="s">
        <v>160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239</v>
      </c>
      <c r="AT196" s="230" t="s">
        <v>156</v>
      </c>
      <c r="AU196" s="230" t="s">
        <v>88</v>
      </c>
      <c r="AY196" s="18" t="s">
        <v>154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86</v>
      </c>
      <c r="BK196" s="231">
        <f>ROUND(I196*H196,2)</f>
        <v>0</v>
      </c>
      <c r="BL196" s="18" t="s">
        <v>239</v>
      </c>
      <c r="BM196" s="230" t="s">
        <v>616</v>
      </c>
    </row>
    <row r="197" s="2" customFormat="1" ht="24.15" customHeight="1">
      <c r="A197" s="39"/>
      <c r="B197" s="40"/>
      <c r="C197" s="219" t="s">
        <v>414</v>
      </c>
      <c r="D197" s="219" t="s">
        <v>156</v>
      </c>
      <c r="E197" s="220" t="s">
        <v>1528</v>
      </c>
      <c r="F197" s="221" t="s">
        <v>1529</v>
      </c>
      <c r="G197" s="222" t="s">
        <v>228</v>
      </c>
      <c r="H197" s="223">
        <v>1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239</v>
      </c>
      <c r="AT197" s="230" t="s">
        <v>156</v>
      </c>
      <c r="AU197" s="230" t="s">
        <v>88</v>
      </c>
      <c r="AY197" s="18" t="s">
        <v>154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239</v>
      </c>
      <c r="BM197" s="230" t="s">
        <v>624</v>
      </c>
    </row>
    <row r="198" s="2" customFormat="1" ht="24.15" customHeight="1">
      <c r="A198" s="39"/>
      <c r="B198" s="40"/>
      <c r="C198" s="219" t="s">
        <v>419</v>
      </c>
      <c r="D198" s="219" t="s">
        <v>156</v>
      </c>
      <c r="E198" s="220" t="s">
        <v>1530</v>
      </c>
      <c r="F198" s="221" t="s">
        <v>1531</v>
      </c>
      <c r="G198" s="222" t="s">
        <v>307</v>
      </c>
      <c r="H198" s="223">
        <v>3</v>
      </c>
      <c r="I198" s="224"/>
      <c r="J198" s="225">
        <f>ROUND(I198*H198,2)</f>
        <v>0</v>
      </c>
      <c r="K198" s="221" t="s">
        <v>160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239</v>
      </c>
      <c r="AT198" s="230" t="s">
        <v>156</v>
      </c>
      <c r="AU198" s="230" t="s">
        <v>88</v>
      </c>
      <c r="AY198" s="18" t="s">
        <v>154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239</v>
      </c>
      <c r="BM198" s="230" t="s">
        <v>632</v>
      </c>
    </row>
    <row r="199" s="2" customFormat="1" ht="37.8" customHeight="1">
      <c r="A199" s="39"/>
      <c r="B199" s="40"/>
      <c r="C199" s="219" t="s">
        <v>423</v>
      </c>
      <c r="D199" s="219" t="s">
        <v>156</v>
      </c>
      <c r="E199" s="220" t="s">
        <v>1532</v>
      </c>
      <c r="F199" s="221" t="s">
        <v>1533</v>
      </c>
      <c r="G199" s="222" t="s">
        <v>377</v>
      </c>
      <c r="H199" s="223">
        <v>152</v>
      </c>
      <c r="I199" s="224"/>
      <c r="J199" s="225">
        <f>ROUND(I199*H199,2)</f>
        <v>0</v>
      </c>
      <c r="K199" s="221" t="s">
        <v>160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239</v>
      </c>
      <c r="AT199" s="230" t="s">
        <v>156</v>
      </c>
      <c r="AU199" s="230" t="s">
        <v>88</v>
      </c>
      <c r="AY199" s="18" t="s">
        <v>154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239</v>
      </c>
      <c r="BM199" s="230" t="s">
        <v>641</v>
      </c>
    </row>
    <row r="200" s="2" customFormat="1" ht="33" customHeight="1">
      <c r="A200" s="39"/>
      <c r="B200" s="40"/>
      <c r="C200" s="219" t="s">
        <v>429</v>
      </c>
      <c r="D200" s="219" t="s">
        <v>156</v>
      </c>
      <c r="E200" s="220" t="s">
        <v>1534</v>
      </c>
      <c r="F200" s="221" t="s">
        <v>1535</v>
      </c>
      <c r="G200" s="222" t="s">
        <v>377</v>
      </c>
      <c r="H200" s="223">
        <v>152</v>
      </c>
      <c r="I200" s="224"/>
      <c r="J200" s="225">
        <f>ROUND(I200*H200,2)</f>
        <v>0</v>
      </c>
      <c r="K200" s="221" t="s">
        <v>160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239</v>
      </c>
      <c r="AT200" s="230" t="s">
        <v>156</v>
      </c>
      <c r="AU200" s="230" t="s">
        <v>88</v>
      </c>
      <c r="AY200" s="18" t="s">
        <v>154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86</v>
      </c>
      <c r="BK200" s="231">
        <f>ROUND(I200*H200,2)</f>
        <v>0</v>
      </c>
      <c r="BL200" s="18" t="s">
        <v>239</v>
      </c>
      <c r="BM200" s="230" t="s">
        <v>651</v>
      </c>
    </row>
    <row r="201" s="2" customFormat="1" ht="44.25" customHeight="1">
      <c r="A201" s="39"/>
      <c r="B201" s="40"/>
      <c r="C201" s="219" t="s">
        <v>438</v>
      </c>
      <c r="D201" s="219" t="s">
        <v>156</v>
      </c>
      <c r="E201" s="220" t="s">
        <v>1536</v>
      </c>
      <c r="F201" s="221" t="s">
        <v>1537</v>
      </c>
      <c r="G201" s="222" t="s">
        <v>1479</v>
      </c>
      <c r="H201" s="295"/>
      <c r="I201" s="224"/>
      <c r="J201" s="225">
        <f>ROUND(I201*H201,2)</f>
        <v>0</v>
      </c>
      <c r="K201" s="221" t="s">
        <v>160</v>
      </c>
      <c r="L201" s="45"/>
      <c r="M201" s="226" t="s">
        <v>1</v>
      </c>
      <c r="N201" s="227" t="s">
        <v>43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239</v>
      </c>
      <c r="AT201" s="230" t="s">
        <v>156</v>
      </c>
      <c r="AU201" s="230" t="s">
        <v>88</v>
      </c>
      <c r="AY201" s="18" t="s">
        <v>154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239</v>
      </c>
      <c r="BM201" s="230" t="s">
        <v>661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1538</v>
      </c>
      <c r="F202" s="217" t="s">
        <v>1539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SUM(P203:P224)</f>
        <v>0</v>
      </c>
      <c r="Q202" s="211"/>
      <c r="R202" s="212">
        <f>SUM(R203:R224)</f>
        <v>0</v>
      </c>
      <c r="S202" s="211"/>
      <c r="T202" s="213">
        <f>SUM(T203:T224)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88</v>
      </c>
      <c r="AT202" s="215" t="s">
        <v>77</v>
      </c>
      <c r="AU202" s="215" t="s">
        <v>86</v>
      </c>
      <c r="AY202" s="214" t="s">
        <v>154</v>
      </c>
      <c r="BK202" s="216">
        <f>SUM(BK203:BK224)</f>
        <v>0</v>
      </c>
    </row>
    <row r="203" s="2" customFormat="1" ht="33" customHeight="1">
      <c r="A203" s="39"/>
      <c r="B203" s="40"/>
      <c r="C203" s="219" t="s">
        <v>444</v>
      </c>
      <c r="D203" s="219" t="s">
        <v>156</v>
      </c>
      <c r="E203" s="220" t="s">
        <v>1540</v>
      </c>
      <c r="F203" s="221" t="s">
        <v>1541</v>
      </c>
      <c r="G203" s="222" t="s">
        <v>228</v>
      </c>
      <c r="H203" s="223">
        <v>3</v>
      </c>
      <c r="I203" s="224"/>
      <c r="J203" s="225">
        <f>ROUND(I203*H203,2)</f>
        <v>0</v>
      </c>
      <c r="K203" s="221" t="s">
        <v>160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239</v>
      </c>
      <c r="AT203" s="230" t="s">
        <v>156</v>
      </c>
      <c r="AU203" s="230" t="s">
        <v>88</v>
      </c>
      <c r="AY203" s="18" t="s">
        <v>154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239</v>
      </c>
      <c r="BM203" s="230" t="s">
        <v>674</v>
      </c>
    </row>
    <row r="204" s="2" customFormat="1" ht="33" customHeight="1">
      <c r="A204" s="39"/>
      <c r="B204" s="40"/>
      <c r="C204" s="219" t="s">
        <v>448</v>
      </c>
      <c r="D204" s="219" t="s">
        <v>156</v>
      </c>
      <c r="E204" s="220" t="s">
        <v>1542</v>
      </c>
      <c r="F204" s="221" t="s">
        <v>1543</v>
      </c>
      <c r="G204" s="222" t="s">
        <v>228</v>
      </c>
      <c r="H204" s="223">
        <v>1</v>
      </c>
      <c r="I204" s="224"/>
      <c r="J204" s="225">
        <f>ROUND(I204*H204,2)</f>
        <v>0</v>
      </c>
      <c r="K204" s="221" t="s">
        <v>160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239</v>
      </c>
      <c r="AT204" s="230" t="s">
        <v>156</v>
      </c>
      <c r="AU204" s="230" t="s">
        <v>88</v>
      </c>
      <c r="AY204" s="18" t="s">
        <v>154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86</v>
      </c>
      <c r="BK204" s="231">
        <f>ROUND(I204*H204,2)</f>
        <v>0</v>
      </c>
      <c r="BL204" s="18" t="s">
        <v>239</v>
      </c>
      <c r="BM204" s="230" t="s">
        <v>684</v>
      </c>
    </row>
    <row r="205" s="2" customFormat="1" ht="37.8" customHeight="1">
      <c r="A205" s="39"/>
      <c r="B205" s="40"/>
      <c r="C205" s="219" t="s">
        <v>452</v>
      </c>
      <c r="D205" s="219" t="s">
        <v>156</v>
      </c>
      <c r="E205" s="220" t="s">
        <v>1544</v>
      </c>
      <c r="F205" s="221" t="s">
        <v>1545</v>
      </c>
      <c r="G205" s="222" t="s">
        <v>228</v>
      </c>
      <c r="H205" s="223">
        <v>2</v>
      </c>
      <c r="I205" s="224"/>
      <c r="J205" s="225">
        <f>ROUND(I205*H205,2)</f>
        <v>0</v>
      </c>
      <c r="K205" s="221" t="s">
        <v>160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239</v>
      </c>
      <c r="AT205" s="230" t="s">
        <v>156</v>
      </c>
      <c r="AU205" s="230" t="s">
        <v>88</v>
      </c>
      <c r="AY205" s="18" t="s">
        <v>154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239</v>
      </c>
      <c r="BM205" s="230" t="s">
        <v>695</v>
      </c>
    </row>
    <row r="206" s="2" customFormat="1" ht="37.8" customHeight="1">
      <c r="A206" s="39"/>
      <c r="B206" s="40"/>
      <c r="C206" s="219" t="s">
        <v>458</v>
      </c>
      <c r="D206" s="219" t="s">
        <v>156</v>
      </c>
      <c r="E206" s="220" t="s">
        <v>1546</v>
      </c>
      <c r="F206" s="221" t="s">
        <v>1547</v>
      </c>
      <c r="G206" s="222" t="s">
        <v>228</v>
      </c>
      <c r="H206" s="223">
        <v>2</v>
      </c>
      <c r="I206" s="224"/>
      <c r="J206" s="225">
        <f>ROUND(I206*H206,2)</f>
        <v>0</v>
      </c>
      <c r="K206" s="221" t="s">
        <v>160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239</v>
      </c>
      <c r="AT206" s="230" t="s">
        <v>156</v>
      </c>
      <c r="AU206" s="230" t="s">
        <v>88</v>
      </c>
      <c r="AY206" s="18" t="s">
        <v>154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86</v>
      </c>
      <c r="BK206" s="231">
        <f>ROUND(I206*H206,2)</f>
        <v>0</v>
      </c>
      <c r="BL206" s="18" t="s">
        <v>239</v>
      </c>
      <c r="BM206" s="230" t="s">
        <v>704</v>
      </c>
    </row>
    <row r="207" s="2" customFormat="1" ht="21.75" customHeight="1">
      <c r="A207" s="39"/>
      <c r="B207" s="40"/>
      <c r="C207" s="219" t="s">
        <v>464</v>
      </c>
      <c r="D207" s="219" t="s">
        <v>156</v>
      </c>
      <c r="E207" s="220" t="s">
        <v>1548</v>
      </c>
      <c r="F207" s="221" t="s">
        <v>1549</v>
      </c>
      <c r="G207" s="222" t="s">
        <v>228</v>
      </c>
      <c r="H207" s="223">
        <v>2</v>
      </c>
      <c r="I207" s="224"/>
      <c r="J207" s="225">
        <f>ROUND(I207*H207,2)</f>
        <v>0</v>
      </c>
      <c r="K207" s="221" t="s">
        <v>160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239</v>
      </c>
      <c r="AT207" s="230" t="s">
        <v>156</v>
      </c>
      <c r="AU207" s="230" t="s">
        <v>88</v>
      </c>
      <c r="AY207" s="18" t="s">
        <v>154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239</v>
      </c>
      <c r="BM207" s="230" t="s">
        <v>718</v>
      </c>
    </row>
    <row r="208" s="2" customFormat="1" ht="37.8" customHeight="1">
      <c r="A208" s="39"/>
      <c r="B208" s="40"/>
      <c r="C208" s="219" t="s">
        <v>468</v>
      </c>
      <c r="D208" s="219" t="s">
        <v>156</v>
      </c>
      <c r="E208" s="220" t="s">
        <v>1550</v>
      </c>
      <c r="F208" s="221" t="s">
        <v>1551</v>
      </c>
      <c r="G208" s="222" t="s">
        <v>228</v>
      </c>
      <c r="H208" s="223">
        <v>2</v>
      </c>
      <c r="I208" s="224"/>
      <c r="J208" s="225">
        <f>ROUND(I208*H208,2)</f>
        <v>0</v>
      </c>
      <c r="K208" s="221" t="s">
        <v>160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239</v>
      </c>
      <c r="AT208" s="230" t="s">
        <v>156</v>
      </c>
      <c r="AU208" s="230" t="s">
        <v>88</v>
      </c>
      <c r="AY208" s="18" t="s">
        <v>154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86</v>
      </c>
      <c r="BK208" s="231">
        <f>ROUND(I208*H208,2)</f>
        <v>0</v>
      </c>
      <c r="BL208" s="18" t="s">
        <v>239</v>
      </c>
      <c r="BM208" s="230" t="s">
        <v>731</v>
      </c>
    </row>
    <row r="209" s="2" customFormat="1" ht="24.15" customHeight="1">
      <c r="A209" s="39"/>
      <c r="B209" s="40"/>
      <c r="C209" s="219" t="s">
        <v>473</v>
      </c>
      <c r="D209" s="219" t="s">
        <v>156</v>
      </c>
      <c r="E209" s="220" t="s">
        <v>1552</v>
      </c>
      <c r="F209" s="221" t="s">
        <v>1553</v>
      </c>
      <c r="G209" s="222" t="s">
        <v>228</v>
      </c>
      <c r="H209" s="223">
        <v>1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239</v>
      </c>
      <c r="AT209" s="230" t="s">
        <v>156</v>
      </c>
      <c r="AU209" s="230" t="s">
        <v>88</v>
      </c>
      <c r="AY209" s="18" t="s">
        <v>154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86</v>
      </c>
      <c r="BK209" s="231">
        <f>ROUND(I209*H209,2)</f>
        <v>0</v>
      </c>
      <c r="BL209" s="18" t="s">
        <v>239</v>
      </c>
      <c r="BM209" s="230" t="s">
        <v>740</v>
      </c>
    </row>
    <row r="210" s="2" customFormat="1" ht="33" customHeight="1">
      <c r="A210" s="39"/>
      <c r="B210" s="40"/>
      <c r="C210" s="219" t="s">
        <v>477</v>
      </c>
      <c r="D210" s="219" t="s">
        <v>156</v>
      </c>
      <c r="E210" s="220" t="s">
        <v>1554</v>
      </c>
      <c r="F210" s="221" t="s">
        <v>1555</v>
      </c>
      <c r="G210" s="222" t="s">
        <v>228</v>
      </c>
      <c r="H210" s="223">
        <v>1</v>
      </c>
      <c r="I210" s="224"/>
      <c r="J210" s="225">
        <f>ROUND(I210*H210,2)</f>
        <v>0</v>
      </c>
      <c r="K210" s="221" t="s">
        <v>160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239</v>
      </c>
      <c r="AT210" s="230" t="s">
        <v>156</v>
      </c>
      <c r="AU210" s="230" t="s">
        <v>88</v>
      </c>
      <c r="AY210" s="18" t="s">
        <v>154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239</v>
      </c>
      <c r="BM210" s="230" t="s">
        <v>750</v>
      </c>
    </row>
    <row r="211" s="2" customFormat="1" ht="44.25" customHeight="1">
      <c r="A211" s="39"/>
      <c r="B211" s="40"/>
      <c r="C211" s="219" t="s">
        <v>482</v>
      </c>
      <c r="D211" s="219" t="s">
        <v>156</v>
      </c>
      <c r="E211" s="220" t="s">
        <v>1556</v>
      </c>
      <c r="F211" s="221" t="s">
        <v>1557</v>
      </c>
      <c r="G211" s="222" t="s">
        <v>228</v>
      </c>
      <c r="H211" s="223">
        <v>1</v>
      </c>
      <c r="I211" s="224"/>
      <c r="J211" s="225">
        <f>ROUND(I211*H211,2)</f>
        <v>0</v>
      </c>
      <c r="K211" s="221" t="s">
        <v>160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239</v>
      </c>
      <c r="AT211" s="230" t="s">
        <v>156</v>
      </c>
      <c r="AU211" s="230" t="s">
        <v>88</v>
      </c>
      <c r="AY211" s="18" t="s">
        <v>154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239</v>
      </c>
      <c r="BM211" s="230" t="s">
        <v>760</v>
      </c>
    </row>
    <row r="212" s="2" customFormat="1" ht="37.8" customHeight="1">
      <c r="A212" s="39"/>
      <c r="B212" s="40"/>
      <c r="C212" s="219" t="s">
        <v>486</v>
      </c>
      <c r="D212" s="219" t="s">
        <v>156</v>
      </c>
      <c r="E212" s="220" t="s">
        <v>1558</v>
      </c>
      <c r="F212" s="221" t="s">
        <v>1559</v>
      </c>
      <c r="G212" s="222" t="s">
        <v>228</v>
      </c>
      <c r="H212" s="223">
        <v>1</v>
      </c>
      <c r="I212" s="224"/>
      <c r="J212" s="225">
        <f>ROUND(I212*H212,2)</f>
        <v>0</v>
      </c>
      <c r="K212" s="221" t="s">
        <v>160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239</v>
      </c>
      <c r="AT212" s="230" t="s">
        <v>156</v>
      </c>
      <c r="AU212" s="230" t="s">
        <v>88</v>
      </c>
      <c r="AY212" s="18" t="s">
        <v>154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86</v>
      </c>
      <c r="BK212" s="231">
        <f>ROUND(I212*H212,2)</f>
        <v>0</v>
      </c>
      <c r="BL212" s="18" t="s">
        <v>239</v>
      </c>
      <c r="BM212" s="230" t="s">
        <v>769</v>
      </c>
    </row>
    <row r="213" s="2" customFormat="1" ht="24.15" customHeight="1">
      <c r="A213" s="39"/>
      <c r="B213" s="40"/>
      <c r="C213" s="219" t="s">
        <v>491</v>
      </c>
      <c r="D213" s="219" t="s">
        <v>156</v>
      </c>
      <c r="E213" s="220" t="s">
        <v>1560</v>
      </c>
      <c r="F213" s="221" t="s">
        <v>1561</v>
      </c>
      <c r="G213" s="222" t="s">
        <v>307</v>
      </c>
      <c r="H213" s="223">
        <v>1</v>
      </c>
      <c r="I213" s="224"/>
      <c r="J213" s="225">
        <f>ROUND(I213*H213,2)</f>
        <v>0</v>
      </c>
      <c r="K213" s="221" t="s">
        <v>160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239</v>
      </c>
      <c r="AT213" s="230" t="s">
        <v>156</v>
      </c>
      <c r="AU213" s="230" t="s">
        <v>88</v>
      </c>
      <c r="AY213" s="18" t="s">
        <v>154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239</v>
      </c>
      <c r="BM213" s="230" t="s">
        <v>777</v>
      </c>
    </row>
    <row r="214" s="2" customFormat="1" ht="24.15" customHeight="1">
      <c r="A214" s="39"/>
      <c r="B214" s="40"/>
      <c r="C214" s="219" t="s">
        <v>495</v>
      </c>
      <c r="D214" s="219" t="s">
        <v>156</v>
      </c>
      <c r="E214" s="220" t="s">
        <v>1562</v>
      </c>
      <c r="F214" s="221" t="s">
        <v>1563</v>
      </c>
      <c r="G214" s="222" t="s">
        <v>228</v>
      </c>
      <c r="H214" s="223">
        <v>10</v>
      </c>
      <c r="I214" s="224"/>
      <c r="J214" s="225">
        <f>ROUND(I214*H214,2)</f>
        <v>0</v>
      </c>
      <c r="K214" s="221" t="s">
        <v>160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239</v>
      </c>
      <c r="AT214" s="230" t="s">
        <v>156</v>
      </c>
      <c r="AU214" s="230" t="s">
        <v>88</v>
      </c>
      <c r="AY214" s="18" t="s">
        <v>154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86</v>
      </c>
      <c r="BK214" s="231">
        <f>ROUND(I214*H214,2)</f>
        <v>0</v>
      </c>
      <c r="BL214" s="18" t="s">
        <v>239</v>
      </c>
      <c r="BM214" s="230" t="s">
        <v>786</v>
      </c>
    </row>
    <row r="215" s="2" customFormat="1" ht="24.15" customHeight="1">
      <c r="A215" s="39"/>
      <c r="B215" s="40"/>
      <c r="C215" s="276" t="s">
        <v>500</v>
      </c>
      <c r="D215" s="276" t="s">
        <v>344</v>
      </c>
      <c r="E215" s="277" t="s">
        <v>1564</v>
      </c>
      <c r="F215" s="278" t="s">
        <v>1565</v>
      </c>
      <c r="G215" s="279" t="s">
        <v>307</v>
      </c>
      <c r="H215" s="280">
        <v>10</v>
      </c>
      <c r="I215" s="281"/>
      <c r="J215" s="282">
        <f>ROUND(I215*H215,2)</f>
        <v>0</v>
      </c>
      <c r="K215" s="278" t="s">
        <v>160</v>
      </c>
      <c r="L215" s="283"/>
      <c r="M215" s="284" t="s">
        <v>1</v>
      </c>
      <c r="N215" s="285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333</v>
      </c>
      <c r="AT215" s="230" t="s">
        <v>344</v>
      </c>
      <c r="AU215" s="230" t="s">
        <v>88</v>
      </c>
      <c r="AY215" s="18" t="s">
        <v>154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239</v>
      </c>
      <c r="BM215" s="230" t="s">
        <v>794</v>
      </c>
    </row>
    <row r="216" s="2" customFormat="1" ht="24.15" customHeight="1">
      <c r="A216" s="39"/>
      <c r="B216" s="40"/>
      <c r="C216" s="219" t="s">
        <v>504</v>
      </c>
      <c r="D216" s="219" t="s">
        <v>156</v>
      </c>
      <c r="E216" s="220" t="s">
        <v>1566</v>
      </c>
      <c r="F216" s="221" t="s">
        <v>1567</v>
      </c>
      <c r="G216" s="222" t="s">
        <v>307</v>
      </c>
      <c r="H216" s="223">
        <v>2</v>
      </c>
      <c r="I216" s="224"/>
      <c r="J216" s="225">
        <f>ROUND(I216*H216,2)</f>
        <v>0</v>
      </c>
      <c r="K216" s="221" t="s">
        <v>160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239</v>
      </c>
      <c r="AT216" s="230" t="s">
        <v>156</v>
      </c>
      <c r="AU216" s="230" t="s">
        <v>88</v>
      </c>
      <c r="AY216" s="18" t="s">
        <v>154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239</v>
      </c>
      <c r="BM216" s="230" t="s">
        <v>803</v>
      </c>
    </row>
    <row r="217" s="2" customFormat="1" ht="24.15" customHeight="1">
      <c r="A217" s="39"/>
      <c r="B217" s="40"/>
      <c r="C217" s="219" t="s">
        <v>510</v>
      </c>
      <c r="D217" s="219" t="s">
        <v>156</v>
      </c>
      <c r="E217" s="220" t="s">
        <v>1568</v>
      </c>
      <c r="F217" s="221" t="s">
        <v>1569</v>
      </c>
      <c r="G217" s="222" t="s">
        <v>228</v>
      </c>
      <c r="H217" s="223">
        <v>1</v>
      </c>
      <c r="I217" s="224"/>
      <c r="J217" s="225">
        <f>ROUND(I217*H217,2)</f>
        <v>0</v>
      </c>
      <c r="K217" s="221" t="s">
        <v>160</v>
      </c>
      <c r="L217" s="45"/>
      <c r="M217" s="226" t="s">
        <v>1</v>
      </c>
      <c r="N217" s="227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239</v>
      </c>
      <c r="AT217" s="230" t="s">
        <v>156</v>
      </c>
      <c r="AU217" s="230" t="s">
        <v>88</v>
      </c>
      <c r="AY217" s="18" t="s">
        <v>154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239</v>
      </c>
      <c r="BM217" s="230" t="s">
        <v>810</v>
      </c>
    </row>
    <row r="218" s="2" customFormat="1" ht="33" customHeight="1">
      <c r="A218" s="39"/>
      <c r="B218" s="40"/>
      <c r="C218" s="219" t="s">
        <v>514</v>
      </c>
      <c r="D218" s="219" t="s">
        <v>156</v>
      </c>
      <c r="E218" s="220" t="s">
        <v>1570</v>
      </c>
      <c r="F218" s="221" t="s">
        <v>1571</v>
      </c>
      <c r="G218" s="222" t="s">
        <v>228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239</v>
      </c>
      <c r="AT218" s="230" t="s">
        <v>156</v>
      </c>
      <c r="AU218" s="230" t="s">
        <v>88</v>
      </c>
      <c r="AY218" s="18" t="s">
        <v>154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239</v>
      </c>
      <c r="BM218" s="230" t="s">
        <v>818</v>
      </c>
    </row>
    <row r="219" s="2" customFormat="1" ht="16.5" customHeight="1">
      <c r="A219" s="39"/>
      <c r="B219" s="40"/>
      <c r="C219" s="219" t="s">
        <v>519</v>
      </c>
      <c r="D219" s="219" t="s">
        <v>156</v>
      </c>
      <c r="E219" s="220" t="s">
        <v>1572</v>
      </c>
      <c r="F219" s="221" t="s">
        <v>1573</v>
      </c>
      <c r="G219" s="222" t="s">
        <v>228</v>
      </c>
      <c r="H219" s="223">
        <v>4</v>
      </c>
      <c r="I219" s="224"/>
      <c r="J219" s="225">
        <f>ROUND(I219*H219,2)</f>
        <v>0</v>
      </c>
      <c r="K219" s="221" t="s">
        <v>160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239</v>
      </c>
      <c r="AT219" s="230" t="s">
        <v>156</v>
      </c>
      <c r="AU219" s="230" t="s">
        <v>88</v>
      </c>
      <c r="AY219" s="18" t="s">
        <v>154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239</v>
      </c>
      <c r="BM219" s="230" t="s">
        <v>828</v>
      </c>
    </row>
    <row r="220" s="2" customFormat="1" ht="24.15" customHeight="1">
      <c r="A220" s="39"/>
      <c r="B220" s="40"/>
      <c r="C220" s="219" t="s">
        <v>524</v>
      </c>
      <c r="D220" s="219" t="s">
        <v>156</v>
      </c>
      <c r="E220" s="220" t="s">
        <v>1574</v>
      </c>
      <c r="F220" s="221" t="s">
        <v>1575</v>
      </c>
      <c r="G220" s="222" t="s">
        <v>228</v>
      </c>
      <c r="H220" s="223">
        <v>2</v>
      </c>
      <c r="I220" s="224"/>
      <c r="J220" s="225">
        <f>ROUND(I220*H220,2)</f>
        <v>0</v>
      </c>
      <c r="K220" s="221" t="s">
        <v>160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239</v>
      </c>
      <c r="AT220" s="230" t="s">
        <v>156</v>
      </c>
      <c r="AU220" s="230" t="s">
        <v>88</v>
      </c>
      <c r="AY220" s="18" t="s">
        <v>154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239</v>
      </c>
      <c r="BM220" s="230" t="s">
        <v>837</v>
      </c>
    </row>
    <row r="221" s="2" customFormat="1" ht="24.15" customHeight="1">
      <c r="A221" s="39"/>
      <c r="B221" s="40"/>
      <c r="C221" s="219" t="s">
        <v>529</v>
      </c>
      <c r="D221" s="219" t="s">
        <v>156</v>
      </c>
      <c r="E221" s="220" t="s">
        <v>1576</v>
      </c>
      <c r="F221" s="221" t="s">
        <v>1577</v>
      </c>
      <c r="G221" s="222" t="s">
        <v>307</v>
      </c>
      <c r="H221" s="223">
        <v>4</v>
      </c>
      <c r="I221" s="224"/>
      <c r="J221" s="225">
        <f>ROUND(I221*H221,2)</f>
        <v>0</v>
      </c>
      <c r="K221" s="221" t="s">
        <v>160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239</v>
      </c>
      <c r="AT221" s="230" t="s">
        <v>156</v>
      </c>
      <c r="AU221" s="230" t="s">
        <v>88</v>
      </c>
      <c r="AY221" s="18" t="s">
        <v>154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239</v>
      </c>
      <c r="BM221" s="230" t="s">
        <v>844</v>
      </c>
    </row>
    <row r="222" s="2" customFormat="1" ht="24.15" customHeight="1">
      <c r="A222" s="39"/>
      <c r="B222" s="40"/>
      <c r="C222" s="219" t="s">
        <v>533</v>
      </c>
      <c r="D222" s="219" t="s">
        <v>156</v>
      </c>
      <c r="E222" s="220" t="s">
        <v>1578</v>
      </c>
      <c r="F222" s="221" t="s">
        <v>1579</v>
      </c>
      <c r="G222" s="222" t="s">
        <v>307</v>
      </c>
      <c r="H222" s="223">
        <v>1</v>
      </c>
      <c r="I222" s="224"/>
      <c r="J222" s="225">
        <f>ROUND(I222*H222,2)</f>
        <v>0</v>
      </c>
      <c r="K222" s="221" t="s">
        <v>160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239</v>
      </c>
      <c r="AT222" s="230" t="s">
        <v>156</v>
      </c>
      <c r="AU222" s="230" t="s">
        <v>88</v>
      </c>
      <c r="AY222" s="18" t="s">
        <v>154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239</v>
      </c>
      <c r="BM222" s="230" t="s">
        <v>854</v>
      </c>
    </row>
    <row r="223" s="2" customFormat="1" ht="37.8" customHeight="1">
      <c r="A223" s="39"/>
      <c r="B223" s="40"/>
      <c r="C223" s="219" t="s">
        <v>538</v>
      </c>
      <c r="D223" s="219" t="s">
        <v>156</v>
      </c>
      <c r="E223" s="220" t="s">
        <v>1580</v>
      </c>
      <c r="F223" s="221" t="s">
        <v>1581</v>
      </c>
      <c r="G223" s="222" t="s">
        <v>307</v>
      </c>
      <c r="H223" s="223">
        <v>2</v>
      </c>
      <c r="I223" s="224"/>
      <c r="J223" s="225">
        <f>ROUND(I223*H223,2)</f>
        <v>0</v>
      </c>
      <c r="K223" s="221" t="s">
        <v>160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239</v>
      </c>
      <c r="AT223" s="230" t="s">
        <v>156</v>
      </c>
      <c r="AU223" s="230" t="s">
        <v>88</v>
      </c>
      <c r="AY223" s="18" t="s">
        <v>154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239</v>
      </c>
      <c r="BM223" s="230" t="s">
        <v>862</v>
      </c>
    </row>
    <row r="224" s="2" customFormat="1" ht="44.25" customHeight="1">
      <c r="A224" s="39"/>
      <c r="B224" s="40"/>
      <c r="C224" s="219" t="s">
        <v>545</v>
      </c>
      <c r="D224" s="219" t="s">
        <v>156</v>
      </c>
      <c r="E224" s="220" t="s">
        <v>1582</v>
      </c>
      <c r="F224" s="221" t="s">
        <v>1583</v>
      </c>
      <c r="G224" s="222" t="s">
        <v>1479</v>
      </c>
      <c r="H224" s="295"/>
      <c r="I224" s="224"/>
      <c r="J224" s="225">
        <f>ROUND(I224*H224,2)</f>
        <v>0</v>
      </c>
      <c r="K224" s="221" t="s">
        <v>160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239</v>
      </c>
      <c r="AT224" s="230" t="s">
        <v>156</v>
      </c>
      <c r="AU224" s="230" t="s">
        <v>88</v>
      </c>
      <c r="AY224" s="18" t="s">
        <v>154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239</v>
      </c>
      <c r="BM224" s="230" t="s">
        <v>875</v>
      </c>
    </row>
    <row r="225" s="12" customFormat="1" ht="22.8" customHeight="1">
      <c r="A225" s="12"/>
      <c r="B225" s="203"/>
      <c r="C225" s="204"/>
      <c r="D225" s="205" t="s">
        <v>77</v>
      </c>
      <c r="E225" s="217" t="s">
        <v>1584</v>
      </c>
      <c r="F225" s="217" t="s">
        <v>1585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SUM(P226:P227)</f>
        <v>0</v>
      </c>
      <c r="Q225" s="211"/>
      <c r="R225" s="212">
        <f>SUM(R226:R227)</f>
        <v>0</v>
      </c>
      <c r="S225" s="211"/>
      <c r="T225" s="213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88</v>
      </c>
      <c r="AT225" s="215" t="s">
        <v>77</v>
      </c>
      <c r="AU225" s="215" t="s">
        <v>86</v>
      </c>
      <c r="AY225" s="214" t="s">
        <v>154</v>
      </c>
      <c r="BK225" s="216">
        <f>SUM(BK226:BK227)</f>
        <v>0</v>
      </c>
    </row>
    <row r="226" s="2" customFormat="1" ht="37.8" customHeight="1">
      <c r="A226" s="39"/>
      <c r="B226" s="40"/>
      <c r="C226" s="219" t="s">
        <v>550</v>
      </c>
      <c r="D226" s="219" t="s">
        <v>156</v>
      </c>
      <c r="E226" s="220" t="s">
        <v>1586</v>
      </c>
      <c r="F226" s="221" t="s">
        <v>1587</v>
      </c>
      <c r="G226" s="222" t="s">
        <v>228</v>
      </c>
      <c r="H226" s="223">
        <v>3</v>
      </c>
      <c r="I226" s="224"/>
      <c r="J226" s="225">
        <f>ROUND(I226*H226,2)</f>
        <v>0</v>
      </c>
      <c r="K226" s="221" t="s">
        <v>160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239</v>
      </c>
      <c r="AT226" s="230" t="s">
        <v>156</v>
      </c>
      <c r="AU226" s="230" t="s">
        <v>88</v>
      </c>
      <c r="AY226" s="18" t="s">
        <v>154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86</v>
      </c>
      <c r="BK226" s="231">
        <f>ROUND(I226*H226,2)</f>
        <v>0</v>
      </c>
      <c r="BL226" s="18" t="s">
        <v>239</v>
      </c>
      <c r="BM226" s="230" t="s">
        <v>885</v>
      </c>
    </row>
    <row r="227" s="2" customFormat="1" ht="44.25" customHeight="1">
      <c r="A227" s="39"/>
      <c r="B227" s="40"/>
      <c r="C227" s="219" t="s">
        <v>554</v>
      </c>
      <c r="D227" s="219" t="s">
        <v>156</v>
      </c>
      <c r="E227" s="220" t="s">
        <v>1588</v>
      </c>
      <c r="F227" s="221" t="s">
        <v>1589</v>
      </c>
      <c r="G227" s="222" t="s">
        <v>1479</v>
      </c>
      <c r="H227" s="295"/>
      <c r="I227" s="224"/>
      <c r="J227" s="225">
        <f>ROUND(I227*H227,2)</f>
        <v>0</v>
      </c>
      <c r="K227" s="221" t="s">
        <v>160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239</v>
      </c>
      <c r="AT227" s="230" t="s">
        <v>156</v>
      </c>
      <c r="AU227" s="230" t="s">
        <v>88</v>
      </c>
      <c r="AY227" s="18" t="s">
        <v>154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239</v>
      </c>
      <c r="BM227" s="230" t="s">
        <v>897</v>
      </c>
    </row>
    <row r="228" s="12" customFormat="1" ht="25.92" customHeight="1">
      <c r="A228" s="12"/>
      <c r="B228" s="203"/>
      <c r="C228" s="204"/>
      <c r="D228" s="205" t="s">
        <v>77</v>
      </c>
      <c r="E228" s="206" t="s">
        <v>1590</v>
      </c>
      <c r="F228" s="206" t="s">
        <v>1591</v>
      </c>
      <c r="G228" s="204"/>
      <c r="H228" s="204"/>
      <c r="I228" s="207"/>
      <c r="J228" s="208">
        <f>BK228</f>
        <v>0</v>
      </c>
      <c r="K228" s="204"/>
      <c r="L228" s="209"/>
      <c r="M228" s="210"/>
      <c r="N228" s="211"/>
      <c r="O228" s="211"/>
      <c r="P228" s="212">
        <f>SUM(P229:P231)</f>
        <v>0</v>
      </c>
      <c r="Q228" s="211"/>
      <c r="R228" s="212">
        <f>SUM(R229:R231)</f>
        <v>0</v>
      </c>
      <c r="S228" s="211"/>
      <c r="T228" s="213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161</v>
      </c>
      <c r="AT228" s="215" t="s">
        <v>77</v>
      </c>
      <c r="AU228" s="215" t="s">
        <v>78</v>
      </c>
      <c r="AY228" s="214" t="s">
        <v>154</v>
      </c>
      <c r="BK228" s="216">
        <f>SUM(BK229:BK231)</f>
        <v>0</v>
      </c>
    </row>
    <row r="229" s="2" customFormat="1" ht="24.15" customHeight="1">
      <c r="A229" s="39"/>
      <c r="B229" s="40"/>
      <c r="C229" s="219" t="s">
        <v>559</v>
      </c>
      <c r="D229" s="219" t="s">
        <v>156</v>
      </c>
      <c r="E229" s="220" t="s">
        <v>1592</v>
      </c>
      <c r="F229" s="221" t="s">
        <v>1593</v>
      </c>
      <c r="G229" s="222" t="s">
        <v>1594</v>
      </c>
      <c r="H229" s="223">
        <v>60</v>
      </c>
      <c r="I229" s="224"/>
      <c r="J229" s="225">
        <f>ROUND(I229*H229,2)</f>
        <v>0</v>
      </c>
      <c r="K229" s="221" t="s">
        <v>160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1595</v>
      </c>
      <c r="AT229" s="230" t="s">
        <v>156</v>
      </c>
      <c r="AU229" s="230" t="s">
        <v>86</v>
      </c>
      <c r="AY229" s="18" t="s">
        <v>154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1595</v>
      </c>
      <c r="BM229" s="230" t="s">
        <v>907</v>
      </c>
    </row>
    <row r="230" s="2" customFormat="1">
      <c r="A230" s="39"/>
      <c r="B230" s="40"/>
      <c r="C230" s="41"/>
      <c r="D230" s="234" t="s">
        <v>392</v>
      </c>
      <c r="E230" s="41"/>
      <c r="F230" s="286" t="s">
        <v>1596</v>
      </c>
      <c r="G230" s="41"/>
      <c r="H230" s="41"/>
      <c r="I230" s="287"/>
      <c r="J230" s="41"/>
      <c r="K230" s="41"/>
      <c r="L230" s="45"/>
      <c r="M230" s="288"/>
      <c r="N230" s="289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392</v>
      </c>
      <c r="AU230" s="18" t="s">
        <v>86</v>
      </c>
    </row>
    <row r="231" s="2" customFormat="1" ht="37.8" customHeight="1">
      <c r="A231" s="39"/>
      <c r="B231" s="40"/>
      <c r="C231" s="219" t="s">
        <v>564</v>
      </c>
      <c r="D231" s="219" t="s">
        <v>156</v>
      </c>
      <c r="E231" s="220" t="s">
        <v>1597</v>
      </c>
      <c r="F231" s="221" t="s">
        <v>1598</v>
      </c>
      <c r="G231" s="222" t="s">
        <v>1594</v>
      </c>
      <c r="H231" s="223">
        <v>40</v>
      </c>
      <c r="I231" s="224"/>
      <c r="J231" s="225">
        <f>ROUND(I231*H231,2)</f>
        <v>0</v>
      </c>
      <c r="K231" s="221" t="s">
        <v>160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1595</v>
      </c>
      <c r="AT231" s="230" t="s">
        <v>156</v>
      </c>
      <c r="AU231" s="230" t="s">
        <v>86</v>
      </c>
      <c r="AY231" s="18" t="s">
        <v>154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1595</v>
      </c>
      <c r="BM231" s="230" t="s">
        <v>915</v>
      </c>
    </row>
    <row r="232" s="12" customFormat="1" ht="25.92" customHeight="1">
      <c r="A232" s="12"/>
      <c r="B232" s="203"/>
      <c r="C232" s="204"/>
      <c r="D232" s="205" t="s">
        <v>77</v>
      </c>
      <c r="E232" s="206" t="s">
        <v>1599</v>
      </c>
      <c r="F232" s="206" t="s">
        <v>1600</v>
      </c>
      <c r="G232" s="204"/>
      <c r="H232" s="204"/>
      <c r="I232" s="207"/>
      <c r="J232" s="208">
        <f>BK232</f>
        <v>0</v>
      </c>
      <c r="K232" s="204"/>
      <c r="L232" s="209"/>
      <c r="M232" s="210"/>
      <c r="N232" s="211"/>
      <c r="O232" s="211"/>
      <c r="P232" s="212">
        <f>P233+P235</f>
        <v>0</v>
      </c>
      <c r="Q232" s="211"/>
      <c r="R232" s="212">
        <f>R233+R235</f>
        <v>0</v>
      </c>
      <c r="S232" s="211"/>
      <c r="T232" s="213">
        <f>T233+T235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183</v>
      </c>
      <c r="AT232" s="215" t="s">
        <v>77</v>
      </c>
      <c r="AU232" s="215" t="s">
        <v>78</v>
      </c>
      <c r="AY232" s="214" t="s">
        <v>154</v>
      </c>
      <c r="BK232" s="216">
        <f>BK233+BK235</f>
        <v>0</v>
      </c>
    </row>
    <row r="233" s="12" customFormat="1" ht="22.8" customHeight="1">
      <c r="A233" s="12"/>
      <c r="B233" s="203"/>
      <c r="C233" s="204"/>
      <c r="D233" s="205" t="s">
        <v>77</v>
      </c>
      <c r="E233" s="217" t="s">
        <v>1601</v>
      </c>
      <c r="F233" s="217" t="s">
        <v>1602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P234</f>
        <v>0</v>
      </c>
      <c r="Q233" s="211"/>
      <c r="R233" s="212">
        <f>R234</f>
        <v>0</v>
      </c>
      <c r="S233" s="211"/>
      <c r="T233" s="21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183</v>
      </c>
      <c r="AT233" s="215" t="s">
        <v>77</v>
      </c>
      <c r="AU233" s="215" t="s">
        <v>86</v>
      </c>
      <c r="AY233" s="214" t="s">
        <v>154</v>
      </c>
      <c r="BK233" s="216">
        <f>BK234</f>
        <v>0</v>
      </c>
    </row>
    <row r="234" s="2" customFormat="1" ht="16.5" customHeight="1">
      <c r="A234" s="39"/>
      <c r="B234" s="40"/>
      <c r="C234" s="219" t="s">
        <v>569</v>
      </c>
      <c r="D234" s="219" t="s">
        <v>156</v>
      </c>
      <c r="E234" s="220" t="s">
        <v>1603</v>
      </c>
      <c r="F234" s="221" t="s">
        <v>1604</v>
      </c>
      <c r="G234" s="222" t="s">
        <v>228</v>
      </c>
      <c r="H234" s="223">
        <v>1</v>
      </c>
      <c r="I234" s="224"/>
      <c r="J234" s="225">
        <f>ROUND(I234*H234,2)</f>
        <v>0</v>
      </c>
      <c r="K234" s="221" t="s">
        <v>160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161</v>
      </c>
      <c r="AT234" s="230" t="s">
        <v>156</v>
      </c>
      <c r="AU234" s="230" t="s">
        <v>88</v>
      </c>
      <c r="AY234" s="18" t="s">
        <v>154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161</v>
      </c>
      <c r="BM234" s="230" t="s">
        <v>927</v>
      </c>
    </row>
    <row r="235" s="12" customFormat="1" ht="22.8" customHeight="1">
      <c r="A235" s="12"/>
      <c r="B235" s="203"/>
      <c r="C235" s="204"/>
      <c r="D235" s="205" t="s">
        <v>77</v>
      </c>
      <c r="E235" s="217" t="s">
        <v>1605</v>
      </c>
      <c r="F235" s="217" t="s">
        <v>1606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P236</f>
        <v>0</v>
      </c>
      <c r="Q235" s="211"/>
      <c r="R235" s="212">
        <f>R236</f>
        <v>0</v>
      </c>
      <c r="S235" s="211"/>
      <c r="T235" s="213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183</v>
      </c>
      <c r="AT235" s="215" t="s">
        <v>77</v>
      </c>
      <c r="AU235" s="215" t="s">
        <v>86</v>
      </c>
      <c r="AY235" s="214" t="s">
        <v>154</v>
      </c>
      <c r="BK235" s="216">
        <f>BK236</f>
        <v>0</v>
      </c>
    </row>
    <row r="236" s="2" customFormat="1" ht="24.15" customHeight="1">
      <c r="A236" s="39"/>
      <c r="B236" s="40"/>
      <c r="C236" s="219" t="s">
        <v>573</v>
      </c>
      <c r="D236" s="219" t="s">
        <v>156</v>
      </c>
      <c r="E236" s="220" t="s">
        <v>1607</v>
      </c>
      <c r="F236" s="221" t="s">
        <v>1608</v>
      </c>
      <c r="G236" s="222" t="s">
        <v>228</v>
      </c>
      <c r="H236" s="223">
        <v>1</v>
      </c>
      <c r="I236" s="224"/>
      <c r="J236" s="225">
        <f>ROUND(I236*H236,2)</f>
        <v>0</v>
      </c>
      <c r="K236" s="221" t="s">
        <v>1</v>
      </c>
      <c r="L236" s="45"/>
      <c r="M236" s="290" t="s">
        <v>1</v>
      </c>
      <c r="N236" s="291" t="s">
        <v>43</v>
      </c>
      <c r="O236" s="292"/>
      <c r="P236" s="293">
        <f>O236*H236</f>
        <v>0</v>
      </c>
      <c r="Q236" s="293">
        <v>0</v>
      </c>
      <c r="R236" s="293">
        <f>Q236*H236</f>
        <v>0</v>
      </c>
      <c r="S236" s="293">
        <v>0</v>
      </c>
      <c r="T236" s="29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161</v>
      </c>
      <c r="AT236" s="230" t="s">
        <v>156</v>
      </c>
      <c r="AU236" s="230" t="s">
        <v>88</v>
      </c>
      <c r="AY236" s="18" t="s">
        <v>154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86</v>
      </c>
      <c r="BK236" s="231">
        <f>ROUND(I236*H236,2)</f>
        <v>0</v>
      </c>
      <c r="BL236" s="18" t="s">
        <v>161</v>
      </c>
      <c r="BM236" s="230" t="s">
        <v>937</v>
      </c>
    </row>
    <row r="237" s="2" customFormat="1" ht="6.96" customHeight="1">
      <c r="A237" s="39"/>
      <c r="B237" s="67"/>
      <c r="C237" s="68"/>
      <c r="D237" s="68"/>
      <c r="E237" s="68"/>
      <c r="F237" s="68"/>
      <c r="G237" s="68"/>
      <c r="H237" s="68"/>
      <c r="I237" s="68"/>
      <c r="J237" s="68"/>
      <c r="K237" s="68"/>
      <c r="L237" s="45"/>
      <c r="M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</row>
  </sheetData>
  <sheetProtection sheet="1" autoFilter="0" formatColumns="0" formatRows="0" objects="1" scenarios="1" spinCount="100000" saltValue="vpNXCMmwuDxuZH5z49ksQvAuj1BSxXTzDrw7tuVNRT6pMaJm9qUIOPkXtFsn5RDf+nbZQFs8/jfVlOUokLzIVg==" hashValue="po8YOyGbYZec9sK3Cs1k38DYAV5WQuIWt7ZTMW7TnD92Hv0YYQp7BmaDApAnOsnlUI19+X1bj9oytkocJ80eJw==" algorithmName="SHA-512" password="CC35"/>
  <autoFilter ref="C128:K23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ROUND((SUM(BE140:BE250)),  2)</f>
        <v>0</v>
      </c>
      <c r="G33" s="39"/>
      <c r="H33" s="39"/>
      <c r="I33" s="156">
        <v>0.20999999999999999</v>
      </c>
      <c r="J33" s="155">
        <f>ROUND(((SUM(BE140:BE250))*I33),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ROUND((SUM(BF140:BF250)),  2)</f>
        <v>0</v>
      </c>
      <c r="G34" s="39"/>
      <c r="H34" s="39"/>
      <c r="I34" s="156">
        <v>0.14999999999999999</v>
      </c>
      <c r="J34" s="155">
        <f>ROUND(((SUM(BF140:BF250))*I34),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ROUND((SUM(BG140:BG250)),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ROUND((SUM(BH140:BH250)),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ROUND((SUM(BI140:BI250)),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1610</v>
      </c>
      <c r="E97" s="183"/>
      <c r="F97" s="183"/>
      <c r="G97" s="183"/>
      <c r="H97" s="183"/>
      <c r="I97" s="183"/>
      <c r="J97" s="184">
        <f>J141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1610</v>
      </c>
      <c r="E98" s="183"/>
      <c r="F98" s="183"/>
      <c r="G98" s="183"/>
      <c r="H98" s="183"/>
      <c r="I98" s="183"/>
      <c r="J98" s="184">
        <f>J153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6"/>
      <c r="C99" s="187"/>
      <c r="D99" s="188" t="s">
        <v>1611</v>
      </c>
      <c r="E99" s="189"/>
      <c r="F99" s="189"/>
      <c r="G99" s="189"/>
      <c r="H99" s="189"/>
      <c r="I99" s="189"/>
      <c r="J99" s="190">
        <f>J154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1612</v>
      </c>
      <c r="E100" s="189"/>
      <c r="F100" s="189"/>
      <c r="G100" s="189"/>
      <c r="H100" s="189"/>
      <c r="I100" s="189"/>
      <c r="J100" s="190">
        <f>J158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1613</v>
      </c>
      <c r="E101" s="189"/>
      <c r="F101" s="189"/>
      <c r="G101" s="189"/>
      <c r="H101" s="189"/>
      <c r="I101" s="189"/>
      <c r="J101" s="190">
        <f>J172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1614</v>
      </c>
      <c r="E102" s="183"/>
      <c r="F102" s="183"/>
      <c r="G102" s="183"/>
      <c r="H102" s="183"/>
      <c r="I102" s="183"/>
      <c r="J102" s="184">
        <f>J173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1615</v>
      </c>
      <c r="E103" s="183"/>
      <c r="F103" s="183"/>
      <c r="G103" s="183"/>
      <c r="H103" s="183"/>
      <c r="I103" s="183"/>
      <c r="J103" s="184">
        <f>J175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1616</v>
      </c>
      <c r="E104" s="183"/>
      <c r="F104" s="183"/>
      <c r="G104" s="183"/>
      <c r="H104" s="183"/>
      <c r="I104" s="183"/>
      <c r="J104" s="184">
        <f>J177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1617</v>
      </c>
      <c r="E105" s="189"/>
      <c r="F105" s="189"/>
      <c r="G105" s="189"/>
      <c r="H105" s="189"/>
      <c r="I105" s="189"/>
      <c r="J105" s="190">
        <f>J183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1610</v>
      </c>
      <c r="E106" s="183"/>
      <c r="F106" s="183"/>
      <c r="G106" s="183"/>
      <c r="H106" s="183"/>
      <c r="I106" s="183"/>
      <c r="J106" s="184">
        <f>J189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1618</v>
      </c>
      <c r="E107" s="189"/>
      <c r="F107" s="189"/>
      <c r="G107" s="189"/>
      <c r="H107" s="189"/>
      <c r="I107" s="189"/>
      <c r="J107" s="190">
        <f>J190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1619</v>
      </c>
      <c r="E108" s="189"/>
      <c r="F108" s="189"/>
      <c r="G108" s="189"/>
      <c r="H108" s="189"/>
      <c r="I108" s="189"/>
      <c r="J108" s="190">
        <f>J195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1617</v>
      </c>
      <c r="E109" s="189"/>
      <c r="F109" s="189"/>
      <c r="G109" s="189"/>
      <c r="H109" s="189"/>
      <c r="I109" s="189"/>
      <c r="J109" s="190">
        <f>J203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1610</v>
      </c>
      <c r="E110" s="183"/>
      <c r="F110" s="183"/>
      <c r="G110" s="183"/>
      <c r="H110" s="183"/>
      <c r="I110" s="183"/>
      <c r="J110" s="184">
        <f>J206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1620</v>
      </c>
      <c r="E111" s="189"/>
      <c r="F111" s="189"/>
      <c r="G111" s="189"/>
      <c r="H111" s="189"/>
      <c r="I111" s="189"/>
      <c r="J111" s="190">
        <f>J208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1621</v>
      </c>
      <c r="E112" s="189"/>
      <c r="F112" s="189"/>
      <c r="G112" s="189"/>
      <c r="H112" s="189"/>
      <c r="I112" s="189"/>
      <c r="J112" s="190">
        <f>J212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1622</v>
      </c>
      <c r="E113" s="189"/>
      <c r="F113" s="189"/>
      <c r="G113" s="189"/>
      <c r="H113" s="189"/>
      <c r="I113" s="189"/>
      <c r="J113" s="190">
        <f>J213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1623</v>
      </c>
      <c r="E114" s="189"/>
      <c r="F114" s="189"/>
      <c r="G114" s="189"/>
      <c r="H114" s="189"/>
      <c r="I114" s="189"/>
      <c r="J114" s="190">
        <f>J215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1624</v>
      </c>
      <c r="E115" s="189"/>
      <c r="F115" s="189"/>
      <c r="G115" s="189"/>
      <c r="H115" s="189"/>
      <c r="I115" s="189"/>
      <c r="J115" s="190">
        <f>J217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1625</v>
      </c>
      <c r="E116" s="189"/>
      <c r="F116" s="189"/>
      <c r="G116" s="189"/>
      <c r="H116" s="189"/>
      <c r="I116" s="189"/>
      <c r="J116" s="190">
        <f>J219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1617</v>
      </c>
      <c r="E117" s="189"/>
      <c r="F117" s="189"/>
      <c r="G117" s="189"/>
      <c r="H117" s="189"/>
      <c r="I117" s="189"/>
      <c r="J117" s="190">
        <f>J223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0"/>
      <c r="C118" s="181"/>
      <c r="D118" s="182" t="s">
        <v>1610</v>
      </c>
      <c r="E118" s="183"/>
      <c r="F118" s="183"/>
      <c r="G118" s="183"/>
      <c r="H118" s="183"/>
      <c r="I118" s="183"/>
      <c r="J118" s="184">
        <f>J227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80"/>
      <c r="C119" s="181"/>
      <c r="D119" s="182" t="s">
        <v>1610</v>
      </c>
      <c r="E119" s="183"/>
      <c r="F119" s="183"/>
      <c r="G119" s="183"/>
      <c r="H119" s="183"/>
      <c r="I119" s="183"/>
      <c r="J119" s="184">
        <f>J234</f>
        <v>0</v>
      </c>
      <c r="K119" s="181"/>
      <c r="L119" s="18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80"/>
      <c r="C120" s="181"/>
      <c r="D120" s="182" t="s">
        <v>1610</v>
      </c>
      <c r="E120" s="183"/>
      <c r="F120" s="183"/>
      <c r="G120" s="183"/>
      <c r="H120" s="183"/>
      <c r="I120" s="183"/>
      <c r="J120" s="184">
        <f>J239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139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75" t="str">
        <f>E7</f>
        <v>Přístavba a nástavba hasičské zbrojnice JSDH Zaječov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109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04 - Vytápění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>Zaječov č.p. 265</v>
      </c>
      <c r="G134" s="41"/>
      <c r="H134" s="41"/>
      <c r="I134" s="33" t="s">
        <v>22</v>
      </c>
      <c r="J134" s="80" t="str">
        <f>IF(J12="","",J12)</f>
        <v>15. 4. 2022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24</v>
      </c>
      <c r="D136" s="41"/>
      <c r="E136" s="41"/>
      <c r="F136" s="28" t="str">
        <f>E15</f>
        <v>Obec Zaječov</v>
      </c>
      <c r="G136" s="41"/>
      <c r="H136" s="41"/>
      <c r="I136" s="33" t="s">
        <v>30</v>
      </c>
      <c r="J136" s="37" t="str">
        <f>E21</f>
        <v>Ing Miroslav Andrt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33" t="s">
        <v>33</v>
      </c>
      <c r="J137" s="37" t="str">
        <f>E24</f>
        <v>Jan Petr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192"/>
      <c r="B139" s="193"/>
      <c r="C139" s="194" t="s">
        <v>140</v>
      </c>
      <c r="D139" s="195" t="s">
        <v>63</v>
      </c>
      <c r="E139" s="195" t="s">
        <v>59</v>
      </c>
      <c r="F139" s="195" t="s">
        <v>60</v>
      </c>
      <c r="G139" s="195" t="s">
        <v>141</v>
      </c>
      <c r="H139" s="195" t="s">
        <v>142</v>
      </c>
      <c r="I139" s="195" t="s">
        <v>143</v>
      </c>
      <c r="J139" s="195" t="s">
        <v>113</v>
      </c>
      <c r="K139" s="196" t="s">
        <v>144</v>
      </c>
      <c r="L139" s="197"/>
      <c r="M139" s="101" t="s">
        <v>1</v>
      </c>
      <c r="N139" s="102" t="s">
        <v>42</v>
      </c>
      <c r="O139" s="102" t="s">
        <v>145</v>
      </c>
      <c r="P139" s="102" t="s">
        <v>146</v>
      </c>
      <c r="Q139" s="102" t="s">
        <v>147</v>
      </c>
      <c r="R139" s="102" t="s">
        <v>148</v>
      </c>
      <c r="S139" s="102" t="s">
        <v>149</v>
      </c>
      <c r="T139" s="103" t="s">
        <v>150</v>
      </c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</row>
    <row r="140" s="2" customFormat="1" ht="22.8" customHeight="1">
      <c r="A140" s="39"/>
      <c r="B140" s="40"/>
      <c r="C140" s="108" t="s">
        <v>151</v>
      </c>
      <c r="D140" s="41"/>
      <c r="E140" s="41"/>
      <c r="F140" s="41"/>
      <c r="G140" s="41"/>
      <c r="H140" s="41"/>
      <c r="I140" s="41"/>
      <c r="J140" s="198">
        <f>BK140</f>
        <v>0</v>
      </c>
      <c r="K140" s="41"/>
      <c r="L140" s="45"/>
      <c r="M140" s="104"/>
      <c r="N140" s="199"/>
      <c r="O140" s="105"/>
      <c r="P140" s="200">
        <f>P141+P153+P173+P175+P177+P189+P206+P227+P234+P239</f>
        <v>0</v>
      </c>
      <c r="Q140" s="105"/>
      <c r="R140" s="200">
        <f>R141+R153+R173+R175+R177+R189+R206+R227+R234+R239</f>
        <v>0</v>
      </c>
      <c r="S140" s="105"/>
      <c r="T140" s="201">
        <f>T141+T153+T173+T175+T177+T189+T206+T227+T234+T239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77</v>
      </c>
      <c r="AU140" s="18" t="s">
        <v>115</v>
      </c>
      <c r="BK140" s="202">
        <f>BK141+BK153+BK173+BK175+BK177+BK189+BK206+BK227+BK234+BK239</f>
        <v>0</v>
      </c>
    </row>
    <row r="141" s="12" customFormat="1" ht="25.92" customHeight="1">
      <c r="A141" s="12"/>
      <c r="B141" s="203"/>
      <c r="C141" s="204"/>
      <c r="D141" s="205" t="s">
        <v>77</v>
      </c>
      <c r="E141" s="206" t="s">
        <v>1626</v>
      </c>
      <c r="F141" s="206" t="s">
        <v>1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SUM(P142:P152)</f>
        <v>0</v>
      </c>
      <c r="Q141" s="211"/>
      <c r="R141" s="212">
        <f>SUM(R142:R152)</f>
        <v>0</v>
      </c>
      <c r="S141" s="211"/>
      <c r="T141" s="213">
        <f>SUM(T142:T152)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86</v>
      </c>
      <c r="AT141" s="215" t="s">
        <v>77</v>
      </c>
      <c r="AU141" s="215" t="s">
        <v>78</v>
      </c>
      <c r="AY141" s="214" t="s">
        <v>154</v>
      </c>
      <c r="BK141" s="216">
        <f>SUM(BK142:BK152)</f>
        <v>0</v>
      </c>
    </row>
    <row r="142" s="2" customFormat="1" ht="16.5" customHeight="1">
      <c r="A142" s="39"/>
      <c r="B142" s="40"/>
      <c r="C142" s="219" t="s">
        <v>78</v>
      </c>
      <c r="D142" s="219" t="s">
        <v>156</v>
      </c>
      <c r="E142" s="220" t="s">
        <v>1627</v>
      </c>
      <c r="F142" s="221" t="s">
        <v>1628</v>
      </c>
      <c r="G142" s="222" t="s">
        <v>1</v>
      </c>
      <c r="H142" s="223">
        <v>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161</v>
      </c>
      <c r="AT142" s="230" t="s">
        <v>156</v>
      </c>
      <c r="AU142" s="230" t="s">
        <v>86</v>
      </c>
      <c r="AY142" s="18" t="s">
        <v>154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161</v>
      </c>
      <c r="BM142" s="230" t="s">
        <v>88</v>
      </c>
    </row>
    <row r="143" s="2" customFormat="1">
      <c r="A143" s="39"/>
      <c r="B143" s="40"/>
      <c r="C143" s="41"/>
      <c r="D143" s="234" t="s">
        <v>392</v>
      </c>
      <c r="E143" s="41"/>
      <c r="F143" s="286" t="s">
        <v>1629</v>
      </c>
      <c r="G143" s="41"/>
      <c r="H143" s="41"/>
      <c r="I143" s="287"/>
      <c r="J143" s="41"/>
      <c r="K143" s="41"/>
      <c r="L143" s="45"/>
      <c r="M143" s="288"/>
      <c r="N143" s="28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392</v>
      </c>
      <c r="AU143" s="18" t="s">
        <v>86</v>
      </c>
    </row>
    <row r="144" s="2" customFormat="1" ht="16.5" customHeight="1">
      <c r="A144" s="39"/>
      <c r="B144" s="40"/>
      <c r="C144" s="219" t="s">
        <v>86</v>
      </c>
      <c r="D144" s="219" t="s">
        <v>156</v>
      </c>
      <c r="E144" s="220" t="s">
        <v>1630</v>
      </c>
      <c r="F144" s="221" t="s">
        <v>1631</v>
      </c>
      <c r="G144" s="222" t="s">
        <v>1632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161</v>
      </c>
      <c r="AT144" s="230" t="s">
        <v>156</v>
      </c>
      <c r="AU144" s="230" t="s">
        <v>86</v>
      </c>
      <c r="AY144" s="18" t="s">
        <v>154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161</v>
      </c>
      <c r="BM144" s="230" t="s">
        <v>161</v>
      </c>
    </row>
    <row r="145" s="2" customFormat="1" ht="16.5" customHeight="1">
      <c r="A145" s="39"/>
      <c r="B145" s="40"/>
      <c r="C145" s="219" t="s">
        <v>88</v>
      </c>
      <c r="D145" s="219" t="s">
        <v>156</v>
      </c>
      <c r="E145" s="220" t="s">
        <v>1633</v>
      </c>
      <c r="F145" s="221" t="s">
        <v>1634</v>
      </c>
      <c r="G145" s="222" t="s">
        <v>1632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161</v>
      </c>
      <c r="AT145" s="230" t="s">
        <v>156</v>
      </c>
      <c r="AU145" s="230" t="s">
        <v>86</v>
      </c>
      <c r="AY145" s="18" t="s">
        <v>154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161</v>
      </c>
      <c r="BM145" s="230" t="s">
        <v>187</v>
      </c>
    </row>
    <row r="146" s="2" customFormat="1">
      <c r="A146" s="39"/>
      <c r="B146" s="40"/>
      <c r="C146" s="41"/>
      <c r="D146" s="234" t="s">
        <v>392</v>
      </c>
      <c r="E146" s="41"/>
      <c r="F146" s="286" t="s">
        <v>1635</v>
      </c>
      <c r="G146" s="41"/>
      <c r="H146" s="41"/>
      <c r="I146" s="287"/>
      <c r="J146" s="41"/>
      <c r="K146" s="41"/>
      <c r="L146" s="45"/>
      <c r="M146" s="288"/>
      <c r="N146" s="28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392</v>
      </c>
      <c r="AU146" s="18" t="s">
        <v>86</v>
      </c>
    </row>
    <row r="147" s="2" customFormat="1" ht="16.5" customHeight="1">
      <c r="A147" s="39"/>
      <c r="B147" s="40"/>
      <c r="C147" s="219" t="s">
        <v>172</v>
      </c>
      <c r="D147" s="219" t="s">
        <v>156</v>
      </c>
      <c r="E147" s="220" t="s">
        <v>1636</v>
      </c>
      <c r="F147" s="221" t="s">
        <v>1637</v>
      </c>
      <c r="G147" s="222" t="s">
        <v>1632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161</v>
      </c>
      <c r="AT147" s="230" t="s">
        <v>156</v>
      </c>
      <c r="AU147" s="230" t="s">
        <v>86</v>
      </c>
      <c r="AY147" s="18" t="s">
        <v>154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161</v>
      </c>
      <c r="BM147" s="230" t="s">
        <v>199</v>
      </c>
    </row>
    <row r="148" s="2" customFormat="1">
      <c r="A148" s="39"/>
      <c r="B148" s="40"/>
      <c r="C148" s="41"/>
      <c r="D148" s="234" t="s">
        <v>392</v>
      </c>
      <c r="E148" s="41"/>
      <c r="F148" s="286" t="s">
        <v>1638</v>
      </c>
      <c r="G148" s="41"/>
      <c r="H148" s="41"/>
      <c r="I148" s="287"/>
      <c r="J148" s="41"/>
      <c r="K148" s="41"/>
      <c r="L148" s="45"/>
      <c r="M148" s="288"/>
      <c r="N148" s="28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392</v>
      </c>
      <c r="AU148" s="18" t="s">
        <v>86</v>
      </c>
    </row>
    <row r="149" s="2" customFormat="1" ht="16.5" customHeight="1">
      <c r="A149" s="39"/>
      <c r="B149" s="40"/>
      <c r="C149" s="219" t="s">
        <v>161</v>
      </c>
      <c r="D149" s="219" t="s">
        <v>156</v>
      </c>
      <c r="E149" s="220" t="s">
        <v>1639</v>
      </c>
      <c r="F149" s="221" t="s">
        <v>1640</v>
      </c>
      <c r="G149" s="222" t="s">
        <v>377</v>
      </c>
      <c r="H149" s="223">
        <v>30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161</v>
      </c>
      <c r="AT149" s="230" t="s">
        <v>156</v>
      </c>
      <c r="AU149" s="230" t="s">
        <v>86</v>
      </c>
      <c r="AY149" s="18" t="s">
        <v>154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161</v>
      </c>
      <c r="BM149" s="230" t="s">
        <v>209</v>
      </c>
    </row>
    <row r="150" s="2" customFormat="1" ht="16.5" customHeight="1">
      <c r="A150" s="39"/>
      <c r="B150" s="40"/>
      <c r="C150" s="219" t="s">
        <v>183</v>
      </c>
      <c r="D150" s="219" t="s">
        <v>156</v>
      </c>
      <c r="E150" s="220" t="s">
        <v>1641</v>
      </c>
      <c r="F150" s="221" t="s">
        <v>1642</v>
      </c>
      <c r="G150" s="222" t="s">
        <v>1632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161</v>
      </c>
      <c r="AT150" s="230" t="s">
        <v>156</v>
      </c>
      <c r="AU150" s="230" t="s">
        <v>86</v>
      </c>
      <c r="AY150" s="18" t="s">
        <v>154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161</v>
      </c>
      <c r="BM150" s="230" t="s">
        <v>219</v>
      </c>
    </row>
    <row r="151" s="2" customFormat="1" ht="16.5" customHeight="1">
      <c r="A151" s="39"/>
      <c r="B151" s="40"/>
      <c r="C151" s="219" t="s">
        <v>187</v>
      </c>
      <c r="D151" s="219" t="s">
        <v>156</v>
      </c>
      <c r="E151" s="220" t="s">
        <v>1643</v>
      </c>
      <c r="F151" s="221" t="s">
        <v>1644</v>
      </c>
      <c r="G151" s="222" t="s">
        <v>1632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161</v>
      </c>
      <c r="AT151" s="230" t="s">
        <v>156</v>
      </c>
      <c r="AU151" s="230" t="s">
        <v>86</v>
      </c>
      <c r="AY151" s="18" t="s">
        <v>154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161</v>
      </c>
      <c r="BM151" s="230" t="s">
        <v>230</v>
      </c>
    </row>
    <row r="152" s="2" customFormat="1" ht="16.5" customHeight="1">
      <c r="A152" s="39"/>
      <c r="B152" s="40"/>
      <c r="C152" s="219" t="s">
        <v>194</v>
      </c>
      <c r="D152" s="219" t="s">
        <v>156</v>
      </c>
      <c r="E152" s="220" t="s">
        <v>1645</v>
      </c>
      <c r="F152" s="221" t="s">
        <v>1646</v>
      </c>
      <c r="G152" s="222" t="s">
        <v>1632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161</v>
      </c>
      <c r="AT152" s="230" t="s">
        <v>156</v>
      </c>
      <c r="AU152" s="230" t="s">
        <v>86</v>
      </c>
      <c r="AY152" s="18" t="s">
        <v>154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161</v>
      </c>
      <c r="BM152" s="230" t="s">
        <v>239</v>
      </c>
    </row>
    <row r="153" s="12" customFormat="1" ht="25.92" customHeight="1">
      <c r="A153" s="12"/>
      <c r="B153" s="203"/>
      <c r="C153" s="204"/>
      <c r="D153" s="205" t="s">
        <v>77</v>
      </c>
      <c r="E153" s="206" t="s">
        <v>1626</v>
      </c>
      <c r="F153" s="206" t="s">
        <v>1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P154+P158+P172</f>
        <v>0</v>
      </c>
      <c r="Q153" s="211"/>
      <c r="R153" s="212">
        <f>R154+R158+R172</f>
        <v>0</v>
      </c>
      <c r="S153" s="211"/>
      <c r="T153" s="213">
        <f>T154+T158+T172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86</v>
      </c>
      <c r="AT153" s="215" t="s">
        <v>77</v>
      </c>
      <c r="AU153" s="215" t="s">
        <v>78</v>
      </c>
      <c r="AY153" s="214" t="s">
        <v>154</v>
      </c>
      <c r="BK153" s="216">
        <f>BK154+BK158+BK172</f>
        <v>0</v>
      </c>
    </row>
    <row r="154" s="12" customFormat="1" ht="22.8" customHeight="1">
      <c r="A154" s="12"/>
      <c r="B154" s="203"/>
      <c r="C154" s="204"/>
      <c r="D154" s="205" t="s">
        <v>77</v>
      </c>
      <c r="E154" s="217" t="s">
        <v>1647</v>
      </c>
      <c r="F154" s="217" t="s">
        <v>1648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SUM(P155:P157)</f>
        <v>0</v>
      </c>
      <c r="Q154" s="211"/>
      <c r="R154" s="212">
        <f>SUM(R155:R157)</f>
        <v>0</v>
      </c>
      <c r="S154" s="211"/>
      <c r="T154" s="213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86</v>
      </c>
      <c r="AT154" s="215" t="s">
        <v>77</v>
      </c>
      <c r="AU154" s="215" t="s">
        <v>86</v>
      </c>
      <c r="AY154" s="214" t="s">
        <v>154</v>
      </c>
      <c r="BK154" s="216">
        <f>SUM(BK155:BK157)</f>
        <v>0</v>
      </c>
    </row>
    <row r="155" s="2" customFormat="1" ht="16.5" customHeight="1">
      <c r="A155" s="39"/>
      <c r="B155" s="40"/>
      <c r="C155" s="219" t="s">
        <v>199</v>
      </c>
      <c r="D155" s="219" t="s">
        <v>156</v>
      </c>
      <c r="E155" s="220" t="s">
        <v>1649</v>
      </c>
      <c r="F155" s="221" t="s">
        <v>1650</v>
      </c>
      <c r="G155" s="222" t="s">
        <v>1651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161</v>
      </c>
      <c r="AT155" s="230" t="s">
        <v>156</v>
      </c>
      <c r="AU155" s="230" t="s">
        <v>88</v>
      </c>
      <c r="AY155" s="18" t="s">
        <v>154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161</v>
      </c>
      <c r="BM155" s="230" t="s">
        <v>248</v>
      </c>
    </row>
    <row r="156" s="2" customFormat="1" ht="16.5" customHeight="1">
      <c r="A156" s="39"/>
      <c r="B156" s="40"/>
      <c r="C156" s="219" t="s">
        <v>203</v>
      </c>
      <c r="D156" s="219" t="s">
        <v>156</v>
      </c>
      <c r="E156" s="220" t="s">
        <v>1652</v>
      </c>
      <c r="F156" s="221" t="s">
        <v>1653</v>
      </c>
      <c r="G156" s="222" t="s">
        <v>1651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161</v>
      </c>
      <c r="AT156" s="230" t="s">
        <v>156</v>
      </c>
      <c r="AU156" s="230" t="s">
        <v>88</v>
      </c>
      <c r="AY156" s="18" t="s">
        <v>154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161</v>
      </c>
      <c r="BM156" s="230" t="s">
        <v>259</v>
      </c>
    </row>
    <row r="157" s="2" customFormat="1" ht="16.5" customHeight="1">
      <c r="A157" s="39"/>
      <c r="B157" s="40"/>
      <c r="C157" s="219" t="s">
        <v>209</v>
      </c>
      <c r="D157" s="219" t="s">
        <v>156</v>
      </c>
      <c r="E157" s="220" t="s">
        <v>1654</v>
      </c>
      <c r="F157" s="221" t="s">
        <v>1655</v>
      </c>
      <c r="G157" s="222" t="s">
        <v>1651</v>
      </c>
      <c r="H157" s="223">
        <v>6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161</v>
      </c>
      <c r="AT157" s="230" t="s">
        <v>156</v>
      </c>
      <c r="AU157" s="230" t="s">
        <v>88</v>
      </c>
      <c r="AY157" s="18" t="s">
        <v>154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161</v>
      </c>
      <c r="BM157" s="230" t="s">
        <v>270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1656</v>
      </c>
      <c r="F158" s="217" t="s">
        <v>1657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SUM(P159:P171)</f>
        <v>0</v>
      </c>
      <c r="Q158" s="211"/>
      <c r="R158" s="212">
        <f>SUM(R159:R171)</f>
        <v>0</v>
      </c>
      <c r="S158" s="211"/>
      <c r="T158" s="213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86</v>
      </c>
      <c r="AT158" s="215" t="s">
        <v>77</v>
      </c>
      <c r="AU158" s="215" t="s">
        <v>86</v>
      </c>
      <c r="AY158" s="214" t="s">
        <v>154</v>
      </c>
      <c r="BK158" s="216">
        <f>SUM(BK159:BK171)</f>
        <v>0</v>
      </c>
    </row>
    <row r="159" s="2" customFormat="1" ht="16.5" customHeight="1">
      <c r="A159" s="39"/>
      <c r="B159" s="40"/>
      <c r="C159" s="219" t="s">
        <v>215</v>
      </c>
      <c r="D159" s="219" t="s">
        <v>156</v>
      </c>
      <c r="E159" s="220" t="s">
        <v>1658</v>
      </c>
      <c r="F159" s="221" t="s">
        <v>1659</v>
      </c>
      <c r="G159" s="222" t="s">
        <v>1651</v>
      </c>
      <c r="H159" s="223">
        <v>2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161</v>
      </c>
      <c r="AT159" s="230" t="s">
        <v>156</v>
      </c>
      <c r="AU159" s="230" t="s">
        <v>88</v>
      </c>
      <c r="AY159" s="18" t="s">
        <v>154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161</v>
      </c>
      <c r="BM159" s="230" t="s">
        <v>299</v>
      </c>
    </row>
    <row r="160" s="2" customFormat="1" ht="16.5" customHeight="1">
      <c r="A160" s="39"/>
      <c r="B160" s="40"/>
      <c r="C160" s="219" t="s">
        <v>219</v>
      </c>
      <c r="D160" s="219" t="s">
        <v>156</v>
      </c>
      <c r="E160" s="220" t="s">
        <v>1660</v>
      </c>
      <c r="F160" s="221" t="s">
        <v>1661</v>
      </c>
      <c r="G160" s="222" t="s">
        <v>1651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161</v>
      </c>
      <c r="AT160" s="230" t="s">
        <v>156</v>
      </c>
      <c r="AU160" s="230" t="s">
        <v>88</v>
      </c>
      <c r="AY160" s="18" t="s">
        <v>154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161</v>
      </c>
      <c r="BM160" s="230" t="s">
        <v>309</v>
      </c>
    </row>
    <row r="161" s="2" customFormat="1" ht="16.5" customHeight="1">
      <c r="A161" s="39"/>
      <c r="B161" s="40"/>
      <c r="C161" s="219" t="s">
        <v>225</v>
      </c>
      <c r="D161" s="219" t="s">
        <v>156</v>
      </c>
      <c r="E161" s="220" t="s">
        <v>1662</v>
      </c>
      <c r="F161" s="221" t="s">
        <v>1663</v>
      </c>
      <c r="G161" s="222" t="s">
        <v>1651</v>
      </c>
      <c r="H161" s="223">
        <v>1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161</v>
      </c>
      <c r="AT161" s="230" t="s">
        <v>156</v>
      </c>
      <c r="AU161" s="230" t="s">
        <v>88</v>
      </c>
      <c r="AY161" s="18" t="s">
        <v>154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161</v>
      </c>
      <c r="BM161" s="230" t="s">
        <v>317</v>
      </c>
    </row>
    <row r="162" s="2" customFormat="1" ht="16.5" customHeight="1">
      <c r="A162" s="39"/>
      <c r="B162" s="40"/>
      <c r="C162" s="219" t="s">
        <v>230</v>
      </c>
      <c r="D162" s="219" t="s">
        <v>156</v>
      </c>
      <c r="E162" s="220" t="s">
        <v>1664</v>
      </c>
      <c r="F162" s="221" t="s">
        <v>1665</v>
      </c>
      <c r="G162" s="222" t="s">
        <v>1651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161</v>
      </c>
      <c r="AT162" s="230" t="s">
        <v>156</v>
      </c>
      <c r="AU162" s="230" t="s">
        <v>88</v>
      </c>
      <c r="AY162" s="18" t="s">
        <v>154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161</v>
      </c>
      <c r="BM162" s="230" t="s">
        <v>325</v>
      </c>
    </row>
    <row r="163" s="2" customFormat="1" ht="16.5" customHeight="1">
      <c r="A163" s="39"/>
      <c r="B163" s="40"/>
      <c r="C163" s="219" t="s">
        <v>8</v>
      </c>
      <c r="D163" s="219" t="s">
        <v>156</v>
      </c>
      <c r="E163" s="220" t="s">
        <v>1666</v>
      </c>
      <c r="F163" s="221" t="s">
        <v>1667</v>
      </c>
      <c r="G163" s="222" t="s">
        <v>1651</v>
      </c>
      <c r="H163" s="223">
        <v>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161</v>
      </c>
      <c r="AT163" s="230" t="s">
        <v>156</v>
      </c>
      <c r="AU163" s="230" t="s">
        <v>88</v>
      </c>
      <c r="AY163" s="18" t="s">
        <v>154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161</v>
      </c>
      <c r="BM163" s="230" t="s">
        <v>333</v>
      </c>
    </row>
    <row r="164" s="2" customFormat="1" ht="16.5" customHeight="1">
      <c r="A164" s="39"/>
      <c r="B164" s="40"/>
      <c r="C164" s="219" t="s">
        <v>239</v>
      </c>
      <c r="D164" s="219" t="s">
        <v>156</v>
      </c>
      <c r="E164" s="220" t="s">
        <v>1668</v>
      </c>
      <c r="F164" s="221" t="s">
        <v>1669</v>
      </c>
      <c r="G164" s="222" t="s">
        <v>1651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161</v>
      </c>
      <c r="AT164" s="230" t="s">
        <v>156</v>
      </c>
      <c r="AU164" s="230" t="s">
        <v>88</v>
      </c>
      <c r="AY164" s="18" t="s">
        <v>154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161</v>
      </c>
      <c r="BM164" s="230" t="s">
        <v>343</v>
      </c>
    </row>
    <row r="165" s="2" customFormat="1" ht="16.5" customHeight="1">
      <c r="A165" s="39"/>
      <c r="B165" s="40"/>
      <c r="C165" s="219" t="s">
        <v>244</v>
      </c>
      <c r="D165" s="219" t="s">
        <v>156</v>
      </c>
      <c r="E165" s="220" t="s">
        <v>1670</v>
      </c>
      <c r="F165" s="221" t="s">
        <v>1671</v>
      </c>
      <c r="G165" s="222" t="s">
        <v>1651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161</v>
      </c>
      <c r="AT165" s="230" t="s">
        <v>156</v>
      </c>
      <c r="AU165" s="230" t="s">
        <v>88</v>
      </c>
      <c r="AY165" s="18" t="s">
        <v>154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161</v>
      </c>
      <c r="BM165" s="230" t="s">
        <v>354</v>
      </c>
    </row>
    <row r="166" s="2" customFormat="1" ht="16.5" customHeight="1">
      <c r="A166" s="39"/>
      <c r="B166" s="40"/>
      <c r="C166" s="219" t="s">
        <v>248</v>
      </c>
      <c r="D166" s="219" t="s">
        <v>156</v>
      </c>
      <c r="E166" s="220" t="s">
        <v>1672</v>
      </c>
      <c r="F166" s="221" t="s">
        <v>1673</v>
      </c>
      <c r="G166" s="222" t="s">
        <v>1651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161</v>
      </c>
      <c r="AT166" s="230" t="s">
        <v>156</v>
      </c>
      <c r="AU166" s="230" t="s">
        <v>88</v>
      </c>
      <c r="AY166" s="18" t="s">
        <v>154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161</v>
      </c>
      <c r="BM166" s="230" t="s">
        <v>374</v>
      </c>
    </row>
    <row r="167" s="2" customFormat="1" ht="16.5" customHeight="1">
      <c r="A167" s="39"/>
      <c r="B167" s="40"/>
      <c r="C167" s="219" t="s">
        <v>253</v>
      </c>
      <c r="D167" s="219" t="s">
        <v>156</v>
      </c>
      <c r="E167" s="220" t="s">
        <v>1674</v>
      </c>
      <c r="F167" s="221" t="s">
        <v>1675</v>
      </c>
      <c r="G167" s="222" t="s">
        <v>1651</v>
      </c>
      <c r="H167" s="223">
        <v>3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161</v>
      </c>
      <c r="AT167" s="230" t="s">
        <v>156</v>
      </c>
      <c r="AU167" s="230" t="s">
        <v>88</v>
      </c>
      <c r="AY167" s="18" t="s">
        <v>154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161</v>
      </c>
      <c r="BM167" s="230" t="s">
        <v>388</v>
      </c>
    </row>
    <row r="168" s="2" customFormat="1" ht="16.5" customHeight="1">
      <c r="A168" s="39"/>
      <c r="B168" s="40"/>
      <c r="C168" s="219" t="s">
        <v>259</v>
      </c>
      <c r="D168" s="219" t="s">
        <v>156</v>
      </c>
      <c r="E168" s="220" t="s">
        <v>1676</v>
      </c>
      <c r="F168" s="221" t="s">
        <v>1677</v>
      </c>
      <c r="G168" s="222" t="s">
        <v>1651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161</v>
      </c>
      <c r="AT168" s="230" t="s">
        <v>156</v>
      </c>
      <c r="AU168" s="230" t="s">
        <v>88</v>
      </c>
      <c r="AY168" s="18" t="s">
        <v>154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161</v>
      </c>
      <c r="BM168" s="230" t="s">
        <v>405</v>
      </c>
    </row>
    <row r="169" s="2" customFormat="1" ht="16.5" customHeight="1">
      <c r="A169" s="39"/>
      <c r="B169" s="40"/>
      <c r="C169" s="219" t="s">
        <v>7</v>
      </c>
      <c r="D169" s="219" t="s">
        <v>156</v>
      </c>
      <c r="E169" s="220" t="s">
        <v>1678</v>
      </c>
      <c r="F169" s="221" t="s">
        <v>1679</v>
      </c>
      <c r="G169" s="222" t="s">
        <v>1651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161</v>
      </c>
      <c r="AT169" s="230" t="s">
        <v>156</v>
      </c>
      <c r="AU169" s="230" t="s">
        <v>88</v>
      </c>
      <c r="AY169" s="18" t="s">
        <v>154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161</v>
      </c>
      <c r="BM169" s="230" t="s">
        <v>414</v>
      </c>
    </row>
    <row r="170" s="2" customFormat="1" ht="16.5" customHeight="1">
      <c r="A170" s="39"/>
      <c r="B170" s="40"/>
      <c r="C170" s="219" t="s">
        <v>270</v>
      </c>
      <c r="D170" s="219" t="s">
        <v>156</v>
      </c>
      <c r="E170" s="220" t="s">
        <v>1680</v>
      </c>
      <c r="F170" s="221" t="s">
        <v>1681</v>
      </c>
      <c r="G170" s="222" t="s">
        <v>1651</v>
      </c>
      <c r="H170" s="223">
        <v>1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161</v>
      </c>
      <c r="AT170" s="230" t="s">
        <v>156</v>
      </c>
      <c r="AU170" s="230" t="s">
        <v>88</v>
      </c>
      <c r="AY170" s="18" t="s">
        <v>154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161</v>
      </c>
      <c r="BM170" s="230" t="s">
        <v>423</v>
      </c>
    </row>
    <row r="171" s="2" customFormat="1" ht="16.5" customHeight="1">
      <c r="A171" s="39"/>
      <c r="B171" s="40"/>
      <c r="C171" s="219" t="s">
        <v>276</v>
      </c>
      <c r="D171" s="219" t="s">
        <v>156</v>
      </c>
      <c r="E171" s="220" t="s">
        <v>1654</v>
      </c>
      <c r="F171" s="221" t="s">
        <v>1655</v>
      </c>
      <c r="G171" s="222" t="s">
        <v>1651</v>
      </c>
      <c r="H171" s="223">
        <v>36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161</v>
      </c>
      <c r="AT171" s="230" t="s">
        <v>156</v>
      </c>
      <c r="AU171" s="230" t="s">
        <v>88</v>
      </c>
      <c r="AY171" s="18" t="s">
        <v>154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161</v>
      </c>
      <c r="BM171" s="230" t="s">
        <v>438</v>
      </c>
    </row>
    <row r="172" s="12" customFormat="1" ht="22.8" customHeight="1">
      <c r="A172" s="12"/>
      <c r="B172" s="203"/>
      <c r="C172" s="204"/>
      <c r="D172" s="205" t="s">
        <v>77</v>
      </c>
      <c r="E172" s="217" t="s">
        <v>1682</v>
      </c>
      <c r="F172" s="217" t="s">
        <v>1683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v>0</v>
      </c>
      <c r="Q172" s="211"/>
      <c r="R172" s="212">
        <v>0</v>
      </c>
      <c r="S172" s="211"/>
      <c r="T172" s="213"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86</v>
      </c>
      <c r="AT172" s="215" t="s">
        <v>77</v>
      </c>
      <c r="AU172" s="215" t="s">
        <v>86</v>
      </c>
      <c r="AY172" s="214" t="s">
        <v>154</v>
      </c>
      <c r="BK172" s="216">
        <v>0</v>
      </c>
    </row>
    <row r="173" s="12" customFormat="1" ht="25.92" customHeight="1">
      <c r="A173" s="12"/>
      <c r="B173" s="203"/>
      <c r="C173" s="204"/>
      <c r="D173" s="205" t="s">
        <v>77</v>
      </c>
      <c r="E173" s="206" t="s">
        <v>1684</v>
      </c>
      <c r="F173" s="206" t="s">
        <v>1685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</f>
        <v>0</v>
      </c>
      <c r="Q173" s="211"/>
      <c r="R173" s="212">
        <f>R174</f>
        <v>0</v>
      </c>
      <c r="S173" s="211"/>
      <c r="T173" s="213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86</v>
      </c>
      <c r="AT173" s="215" t="s">
        <v>77</v>
      </c>
      <c r="AU173" s="215" t="s">
        <v>78</v>
      </c>
      <c r="AY173" s="214" t="s">
        <v>154</v>
      </c>
      <c r="BK173" s="216">
        <f>BK174</f>
        <v>0</v>
      </c>
    </row>
    <row r="174" s="2" customFormat="1" ht="16.5" customHeight="1">
      <c r="A174" s="39"/>
      <c r="B174" s="40"/>
      <c r="C174" s="219" t="s">
        <v>299</v>
      </c>
      <c r="D174" s="219" t="s">
        <v>156</v>
      </c>
      <c r="E174" s="220" t="s">
        <v>1686</v>
      </c>
      <c r="F174" s="221" t="s">
        <v>1687</v>
      </c>
      <c r="G174" s="222" t="s">
        <v>1651</v>
      </c>
      <c r="H174" s="223">
        <v>18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161</v>
      </c>
      <c r="AT174" s="230" t="s">
        <v>156</v>
      </c>
      <c r="AU174" s="230" t="s">
        <v>86</v>
      </c>
      <c r="AY174" s="18" t="s">
        <v>154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161</v>
      </c>
      <c r="BM174" s="230" t="s">
        <v>448</v>
      </c>
    </row>
    <row r="175" s="12" customFormat="1" ht="25.92" customHeight="1">
      <c r="A175" s="12"/>
      <c r="B175" s="203"/>
      <c r="C175" s="204"/>
      <c r="D175" s="205" t="s">
        <v>77</v>
      </c>
      <c r="E175" s="206" t="s">
        <v>1688</v>
      </c>
      <c r="F175" s="206" t="s">
        <v>1689</v>
      </c>
      <c r="G175" s="204"/>
      <c r="H175" s="204"/>
      <c r="I175" s="207"/>
      <c r="J175" s="208">
        <f>BK175</f>
        <v>0</v>
      </c>
      <c r="K175" s="204"/>
      <c r="L175" s="209"/>
      <c r="M175" s="210"/>
      <c r="N175" s="211"/>
      <c r="O175" s="211"/>
      <c r="P175" s="212">
        <f>P176</f>
        <v>0</v>
      </c>
      <c r="Q175" s="211"/>
      <c r="R175" s="212">
        <f>R176</f>
        <v>0</v>
      </c>
      <c r="S175" s="211"/>
      <c r="T175" s="213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86</v>
      </c>
      <c r="AT175" s="215" t="s">
        <v>77</v>
      </c>
      <c r="AU175" s="215" t="s">
        <v>78</v>
      </c>
      <c r="AY175" s="214" t="s">
        <v>154</v>
      </c>
      <c r="BK175" s="216">
        <f>BK176</f>
        <v>0</v>
      </c>
    </row>
    <row r="176" s="2" customFormat="1" ht="16.5" customHeight="1">
      <c r="A176" s="39"/>
      <c r="B176" s="40"/>
      <c r="C176" s="219" t="s">
        <v>304</v>
      </c>
      <c r="D176" s="219" t="s">
        <v>156</v>
      </c>
      <c r="E176" s="220" t="s">
        <v>1690</v>
      </c>
      <c r="F176" s="221" t="s">
        <v>1687</v>
      </c>
      <c r="G176" s="222" t="s">
        <v>1651</v>
      </c>
      <c r="H176" s="223">
        <v>2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161</v>
      </c>
      <c r="AT176" s="230" t="s">
        <v>156</v>
      </c>
      <c r="AU176" s="230" t="s">
        <v>86</v>
      </c>
      <c r="AY176" s="18" t="s">
        <v>154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161</v>
      </c>
      <c r="BM176" s="230" t="s">
        <v>458</v>
      </c>
    </row>
    <row r="177" s="12" customFormat="1" ht="25.92" customHeight="1">
      <c r="A177" s="12"/>
      <c r="B177" s="203"/>
      <c r="C177" s="204"/>
      <c r="D177" s="205" t="s">
        <v>77</v>
      </c>
      <c r="E177" s="206" t="s">
        <v>1691</v>
      </c>
      <c r="F177" s="206" t="s">
        <v>1692</v>
      </c>
      <c r="G177" s="204"/>
      <c r="H177" s="204"/>
      <c r="I177" s="207"/>
      <c r="J177" s="208">
        <f>BK177</f>
        <v>0</v>
      </c>
      <c r="K177" s="204"/>
      <c r="L177" s="209"/>
      <c r="M177" s="210"/>
      <c r="N177" s="211"/>
      <c r="O177" s="211"/>
      <c r="P177" s="212">
        <f>P178+SUM(P179:P183)</f>
        <v>0</v>
      </c>
      <c r="Q177" s="211"/>
      <c r="R177" s="212">
        <f>R178+SUM(R179:R183)</f>
        <v>0</v>
      </c>
      <c r="S177" s="211"/>
      <c r="T177" s="213">
        <f>T178+SUM(T179:T183)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86</v>
      </c>
      <c r="AT177" s="215" t="s">
        <v>77</v>
      </c>
      <c r="AU177" s="215" t="s">
        <v>78</v>
      </c>
      <c r="AY177" s="214" t="s">
        <v>154</v>
      </c>
      <c r="BK177" s="216">
        <f>BK178+SUM(BK179:BK183)</f>
        <v>0</v>
      </c>
    </row>
    <row r="178" s="2" customFormat="1" ht="16.5" customHeight="1">
      <c r="A178" s="39"/>
      <c r="B178" s="40"/>
      <c r="C178" s="219" t="s">
        <v>309</v>
      </c>
      <c r="D178" s="219" t="s">
        <v>156</v>
      </c>
      <c r="E178" s="220" t="s">
        <v>1693</v>
      </c>
      <c r="F178" s="221" t="s">
        <v>1687</v>
      </c>
      <c r="G178" s="222" t="s">
        <v>1651</v>
      </c>
      <c r="H178" s="223">
        <v>2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161</v>
      </c>
      <c r="AT178" s="230" t="s">
        <v>156</v>
      </c>
      <c r="AU178" s="230" t="s">
        <v>86</v>
      </c>
      <c r="AY178" s="18" t="s">
        <v>154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161</v>
      </c>
      <c r="BM178" s="230" t="s">
        <v>468</v>
      </c>
    </row>
    <row r="179" s="2" customFormat="1" ht="24.15" customHeight="1">
      <c r="A179" s="39"/>
      <c r="B179" s="40"/>
      <c r="C179" s="219" t="s">
        <v>313</v>
      </c>
      <c r="D179" s="219" t="s">
        <v>156</v>
      </c>
      <c r="E179" s="220" t="s">
        <v>1694</v>
      </c>
      <c r="F179" s="221" t="s">
        <v>1695</v>
      </c>
      <c r="G179" s="222" t="s">
        <v>1651</v>
      </c>
      <c r="H179" s="223">
        <v>20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161</v>
      </c>
      <c r="AT179" s="230" t="s">
        <v>156</v>
      </c>
      <c r="AU179" s="230" t="s">
        <v>86</v>
      </c>
      <c r="AY179" s="18" t="s">
        <v>154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161</v>
      </c>
      <c r="BM179" s="230" t="s">
        <v>477</v>
      </c>
    </row>
    <row r="180" s="2" customFormat="1" ht="16.5" customHeight="1">
      <c r="A180" s="39"/>
      <c r="B180" s="40"/>
      <c r="C180" s="219" t="s">
        <v>317</v>
      </c>
      <c r="D180" s="219" t="s">
        <v>156</v>
      </c>
      <c r="E180" s="220" t="s">
        <v>1696</v>
      </c>
      <c r="F180" s="221" t="s">
        <v>1697</v>
      </c>
      <c r="G180" s="222" t="s">
        <v>1651</v>
      </c>
      <c r="H180" s="223">
        <v>40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161</v>
      </c>
      <c r="AT180" s="230" t="s">
        <v>156</v>
      </c>
      <c r="AU180" s="230" t="s">
        <v>86</v>
      </c>
      <c r="AY180" s="18" t="s">
        <v>154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161</v>
      </c>
      <c r="BM180" s="230" t="s">
        <v>486</v>
      </c>
    </row>
    <row r="181" s="2" customFormat="1" ht="24.15" customHeight="1">
      <c r="A181" s="39"/>
      <c r="B181" s="40"/>
      <c r="C181" s="219" t="s">
        <v>321</v>
      </c>
      <c r="D181" s="219" t="s">
        <v>156</v>
      </c>
      <c r="E181" s="220" t="s">
        <v>1698</v>
      </c>
      <c r="F181" s="221" t="s">
        <v>1699</v>
      </c>
      <c r="G181" s="222" t="s">
        <v>1651</v>
      </c>
      <c r="H181" s="223">
        <v>40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161</v>
      </c>
      <c r="AT181" s="230" t="s">
        <v>156</v>
      </c>
      <c r="AU181" s="230" t="s">
        <v>86</v>
      </c>
      <c r="AY181" s="18" t="s">
        <v>154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161</v>
      </c>
      <c r="BM181" s="230" t="s">
        <v>495</v>
      </c>
    </row>
    <row r="182" s="2" customFormat="1" ht="37.8" customHeight="1">
      <c r="A182" s="39"/>
      <c r="B182" s="40"/>
      <c r="C182" s="219" t="s">
        <v>325</v>
      </c>
      <c r="D182" s="219" t="s">
        <v>156</v>
      </c>
      <c r="E182" s="220" t="s">
        <v>1700</v>
      </c>
      <c r="F182" s="221" t="s">
        <v>1701</v>
      </c>
      <c r="G182" s="222" t="s">
        <v>1651</v>
      </c>
      <c r="H182" s="223">
        <v>5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161</v>
      </c>
      <c r="AT182" s="230" t="s">
        <v>156</v>
      </c>
      <c r="AU182" s="230" t="s">
        <v>86</v>
      </c>
      <c r="AY182" s="18" t="s">
        <v>154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161</v>
      </c>
      <c r="BM182" s="230" t="s">
        <v>504</v>
      </c>
    </row>
    <row r="183" s="12" customFormat="1" ht="22.8" customHeight="1">
      <c r="A183" s="12"/>
      <c r="B183" s="203"/>
      <c r="C183" s="204"/>
      <c r="D183" s="205" t="s">
        <v>77</v>
      </c>
      <c r="E183" s="217" t="s">
        <v>1702</v>
      </c>
      <c r="F183" s="217" t="s">
        <v>1703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SUM(P184:P188)</f>
        <v>0</v>
      </c>
      <c r="Q183" s="211"/>
      <c r="R183" s="212">
        <f>SUM(R184:R188)</f>
        <v>0</v>
      </c>
      <c r="S183" s="211"/>
      <c r="T183" s="213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86</v>
      </c>
      <c r="AT183" s="215" t="s">
        <v>77</v>
      </c>
      <c r="AU183" s="215" t="s">
        <v>86</v>
      </c>
      <c r="AY183" s="214" t="s">
        <v>154</v>
      </c>
      <c r="BK183" s="216">
        <f>SUM(BK184:BK188)</f>
        <v>0</v>
      </c>
    </row>
    <row r="184" s="2" customFormat="1" ht="16.5" customHeight="1">
      <c r="A184" s="39"/>
      <c r="B184" s="40"/>
      <c r="C184" s="219" t="s">
        <v>329</v>
      </c>
      <c r="D184" s="219" t="s">
        <v>156</v>
      </c>
      <c r="E184" s="220" t="s">
        <v>1704</v>
      </c>
      <c r="F184" s="221" t="s">
        <v>1705</v>
      </c>
      <c r="G184" s="222" t="s">
        <v>1651</v>
      </c>
      <c r="H184" s="223">
        <v>20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161</v>
      </c>
      <c r="AT184" s="230" t="s">
        <v>156</v>
      </c>
      <c r="AU184" s="230" t="s">
        <v>88</v>
      </c>
      <c r="AY184" s="18" t="s">
        <v>154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161</v>
      </c>
      <c r="BM184" s="230" t="s">
        <v>514</v>
      </c>
    </row>
    <row r="185" s="2" customFormat="1" ht="16.5" customHeight="1">
      <c r="A185" s="39"/>
      <c r="B185" s="40"/>
      <c r="C185" s="219" t="s">
        <v>333</v>
      </c>
      <c r="D185" s="219" t="s">
        <v>156</v>
      </c>
      <c r="E185" s="220" t="s">
        <v>1706</v>
      </c>
      <c r="F185" s="221" t="s">
        <v>1707</v>
      </c>
      <c r="G185" s="222" t="s">
        <v>1651</v>
      </c>
      <c r="H185" s="223">
        <v>20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161</v>
      </c>
      <c r="AT185" s="230" t="s">
        <v>156</v>
      </c>
      <c r="AU185" s="230" t="s">
        <v>88</v>
      </c>
      <c r="AY185" s="18" t="s">
        <v>154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161</v>
      </c>
      <c r="BM185" s="230" t="s">
        <v>524</v>
      </c>
    </row>
    <row r="186" s="2" customFormat="1" ht="16.5" customHeight="1">
      <c r="A186" s="39"/>
      <c r="B186" s="40"/>
      <c r="C186" s="219" t="s">
        <v>337</v>
      </c>
      <c r="D186" s="219" t="s">
        <v>156</v>
      </c>
      <c r="E186" s="220" t="s">
        <v>1708</v>
      </c>
      <c r="F186" s="221" t="s">
        <v>1709</v>
      </c>
      <c r="G186" s="222" t="s">
        <v>1651</v>
      </c>
      <c r="H186" s="223">
        <v>20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161</v>
      </c>
      <c r="AT186" s="230" t="s">
        <v>156</v>
      </c>
      <c r="AU186" s="230" t="s">
        <v>88</v>
      </c>
      <c r="AY186" s="18" t="s">
        <v>154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161</v>
      </c>
      <c r="BM186" s="230" t="s">
        <v>533</v>
      </c>
    </row>
    <row r="187" s="2" customFormat="1" ht="16.5" customHeight="1">
      <c r="A187" s="39"/>
      <c r="B187" s="40"/>
      <c r="C187" s="219" t="s">
        <v>343</v>
      </c>
      <c r="D187" s="219" t="s">
        <v>156</v>
      </c>
      <c r="E187" s="220" t="s">
        <v>1710</v>
      </c>
      <c r="F187" s="221" t="s">
        <v>1711</v>
      </c>
      <c r="G187" s="222" t="s">
        <v>1712</v>
      </c>
      <c r="H187" s="223">
        <v>40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161</v>
      </c>
      <c r="AT187" s="230" t="s">
        <v>156</v>
      </c>
      <c r="AU187" s="230" t="s">
        <v>88</v>
      </c>
      <c r="AY187" s="18" t="s">
        <v>154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161</v>
      </c>
      <c r="BM187" s="230" t="s">
        <v>545</v>
      </c>
    </row>
    <row r="188" s="2" customFormat="1" ht="24.15" customHeight="1">
      <c r="A188" s="39"/>
      <c r="B188" s="40"/>
      <c r="C188" s="219" t="s">
        <v>349</v>
      </c>
      <c r="D188" s="219" t="s">
        <v>156</v>
      </c>
      <c r="E188" s="220" t="s">
        <v>1713</v>
      </c>
      <c r="F188" s="221" t="s">
        <v>1714</v>
      </c>
      <c r="G188" s="222" t="s">
        <v>1651</v>
      </c>
      <c r="H188" s="223">
        <v>20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161</v>
      </c>
      <c r="AT188" s="230" t="s">
        <v>156</v>
      </c>
      <c r="AU188" s="230" t="s">
        <v>88</v>
      </c>
      <c r="AY188" s="18" t="s">
        <v>154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161</v>
      </c>
      <c r="BM188" s="230" t="s">
        <v>554</v>
      </c>
    </row>
    <row r="189" s="12" customFormat="1" ht="25.92" customHeight="1">
      <c r="A189" s="12"/>
      <c r="B189" s="203"/>
      <c r="C189" s="204"/>
      <c r="D189" s="205" t="s">
        <v>77</v>
      </c>
      <c r="E189" s="206" t="s">
        <v>1626</v>
      </c>
      <c r="F189" s="206" t="s">
        <v>1</v>
      </c>
      <c r="G189" s="204"/>
      <c r="H189" s="204"/>
      <c r="I189" s="207"/>
      <c r="J189" s="208">
        <f>BK189</f>
        <v>0</v>
      </c>
      <c r="K189" s="204"/>
      <c r="L189" s="209"/>
      <c r="M189" s="210"/>
      <c r="N189" s="211"/>
      <c r="O189" s="211"/>
      <c r="P189" s="212">
        <f>P190+P195+P203</f>
        <v>0</v>
      </c>
      <c r="Q189" s="211"/>
      <c r="R189" s="212">
        <f>R190+R195+R203</f>
        <v>0</v>
      </c>
      <c r="S189" s="211"/>
      <c r="T189" s="213">
        <f>T190+T195+T203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86</v>
      </c>
      <c r="AT189" s="215" t="s">
        <v>77</v>
      </c>
      <c r="AU189" s="215" t="s">
        <v>78</v>
      </c>
      <c r="AY189" s="214" t="s">
        <v>154</v>
      </c>
      <c r="BK189" s="216">
        <f>BK190+BK195+BK203</f>
        <v>0</v>
      </c>
    </row>
    <row r="190" s="12" customFormat="1" ht="22.8" customHeight="1">
      <c r="A190" s="12"/>
      <c r="B190" s="203"/>
      <c r="C190" s="204"/>
      <c r="D190" s="205" t="s">
        <v>77</v>
      </c>
      <c r="E190" s="217" t="s">
        <v>1715</v>
      </c>
      <c r="F190" s="217" t="s">
        <v>1716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SUM(P191:P194)</f>
        <v>0</v>
      </c>
      <c r="Q190" s="211"/>
      <c r="R190" s="212">
        <f>SUM(R191:R194)</f>
        <v>0</v>
      </c>
      <c r="S190" s="211"/>
      <c r="T190" s="213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86</v>
      </c>
      <c r="AT190" s="215" t="s">
        <v>77</v>
      </c>
      <c r="AU190" s="215" t="s">
        <v>86</v>
      </c>
      <c r="AY190" s="214" t="s">
        <v>154</v>
      </c>
      <c r="BK190" s="216">
        <f>SUM(BK191:BK194)</f>
        <v>0</v>
      </c>
    </row>
    <row r="191" s="2" customFormat="1" ht="16.5" customHeight="1">
      <c r="A191" s="39"/>
      <c r="B191" s="40"/>
      <c r="C191" s="219" t="s">
        <v>354</v>
      </c>
      <c r="D191" s="219" t="s">
        <v>156</v>
      </c>
      <c r="E191" s="220" t="s">
        <v>1717</v>
      </c>
      <c r="F191" s="221" t="s">
        <v>1718</v>
      </c>
      <c r="G191" s="222" t="s">
        <v>1719</v>
      </c>
      <c r="H191" s="223">
        <v>105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161</v>
      </c>
      <c r="AT191" s="230" t="s">
        <v>156</v>
      </c>
      <c r="AU191" s="230" t="s">
        <v>88</v>
      </c>
      <c r="AY191" s="18" t="s">
        <v>154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86</v>
      </c>
      <c r="BK191" s="231">
        <f>ROUND(I191*H191,2)</f>
        <v>0</v>
      </c>
      <c r="BL191" s="18" t="s">
        <v>161</v>
      </c>
      <c r="BM191" s="230" t="s">
        <v>564</v>
      </c>
    </row>
    <row r="192" s="2" customFormat="1" ht="16.5" customHeight="1">
      <c r="A192" s="39"/>
      <c r="B192" s="40"/>
      <c r="C192" s="219" t="s">
        <v>364</v>
      </c>
      <c r="D192" s="219" t="s">
        <v>156</v>
      </c>
      <c r="E192" s="220" t="s">
        <v>1720</v>
      </c>
      <c r="F192" s="221" t="s">
        <v>1721</v>
      </c>
      <c r="G192" s="222" t="s">
        <v>1719</v>
      </c>
      <c r="H192" s="223">
        <v>32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161</v>
      </c>
      <c r="AT192" s="230" t="s">
        <v>156</v>
      </c>
      <c r="AU192" s="230" t="s">
        <v>88</v>
      </c>
      <c r="AY192" s="18" t="s">
        <v>154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161</v>
      </c>
      <c r="BM192" s="230" t="s">
        <v>573</v>
      </c>
    </row>
    <row r="193" s="2" customFormat="1" ht="16.5" customHeight="1">
      <c r="A193" s="39"/>
      <c r="B193" s="40"/>
      <c r="C193" s="219" t="s">
        <v>374</v>
      </c>
      <c r="D193" s="219" t="s">
        <v>156</v>
      </c>
      <c r="E193" s="220" t="s">
        <v>1722</v>
      </c>
      <c r="F193" s="221" t="s">
        <v>1723</v>
      </c>
      <c r="G193" s="222" t="s">
        <v>1719</v>
      </c>
      <c r="H193" s="223">
        <v>84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161</v>
      </c>
      <c r="AT193" s="230" t="s">
        <v>156</v>
      </c>
      <c r="AU193" s="230" t="s">
        <v>88</v>
      </c>
      <c r="AY193" s="18" t="s">
        <v>154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161</v>
      </c>
      <c r="BM193" s="230" t="s">
        <v>581</v>
      </c>
    </row>
    <row r="194" s="2" customFormat="1" ht="16.5" customHeight="1">
      <c r="A194" s="39"/>
      <c r="B194" s="40"/>
      <c r="C194" s="219" t="s">
        <v>381</v>
      </c>
      <c r="D194" s="219" t="s">
        <v>156</v>
      </c>
      <c r="E194" s="220" t="s">
        <v>1724</v>
      </c>
      <c r="F194" s="221" t="s">
        <v>1725</v>
      </c>
      <c r="G194" s="222" t="s">
        <v>1719</v>
      </c>
      <c r="H194" s="223">
        <v>113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161</v>
      </c>
      <c r="AT194" s="230" t="s">
        <v>156</v>
      </c>
      <c r="AU194" s="230" t="s">
        <v>88</v>
      </c>
      <c r="AY194" s="18" t="s">
        <v>154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161</v>
      </c>
      <c r="BM194" s="230" t="s">
        <v>589</v>
      </c>
    </row>
    <row r="195" s="12" customFormat="1" ht="22.8" customHeight="1">
      <c r="A195" s="12"/>
      <c r="B195" s="203"/>
      <c r="C195" s="204"/>
      <c r="D195" s="205" t="s">
        <v>77</v>
      </c>
      <c r="E195" s="217" t="s">
        <v>1726</v>
      </c>
      <c r="F195" s="217" t="s">
        <v>1727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SUM(P196:P202)</f>
        <v>0</v>
      </c>
      <c r="Q195" s="211"/>
      <c r="R195" s="212">
        <f>SUM(R196:R202)</f>
        <v>0</v>
      </c>
      <c r="S195" s="211"/>
      <c r="T195" s="213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77</v>
      </c>
      <c r="AU195" s="215" t="s">
        <v>86</v>
      </c>
      <c r="AY195" s="214" t="s">
        <v>154</v>
      </c>
      <c r="BK195" s="216">
        <f>SUM(BK196:BK202)</f>
        <v>0</v>
      </c>
    </row>
    <row r="196" s="2" customFormat="1" ht="16.5" customHeight="1">
      <c r="A196" s="39"/>
      <c r="B196" s="40"/>
      <c r="C196" s="219" t="s">
        <v>388</v>
      </c>
      <c r="D196" s="219" t="s">
        <v>156</v>
      </c>
      <c r="E196" s="220" t="s">
        <v>1728</v>
      </c>
      <c r="F196" s="221" t="s">
        <v>1729</v>
      </c>
      <c r="G196" s="222" t="s">
        <v>1719</v>
      </c>
      <c r="H196" s="223">
        <v>105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161</v>
      </c>
      <c r="AT196" s="230" t="s">
        <v>156</v>
      </c>
      <c r="AU196" s="230" t="s">
        <v>88</v>
      </c>
      <c r="AY196" s="18" t="s">
        <v>154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86</v>
      </c>
      <c r="BK196" s="231">
        <f>ROUND(I196*H196,2)</f>
        <v>0</v>
      </c>
      <c r="BL196" s="18" t="s">
        <v>161</v>
      </c>
      <c r="BM196" s="230" t="s">
        <v>597</v>
      </c>
    </row>
    <row r="197" s="2" customFormat="1" ht="16.5" customHeight="1">
      <c r="A197" s="39"/>
      <c r="B197" s="40"/>
      <c r="C197" s="219" t="s">
        <v>397</v>
      </c>
      <c r="D197" s="219" t="s">
        <v>156</v>
      </c>
      <c r="E197" s="220" t="s">
        <v>1730</v>
      </c>
      <c r="F197" s="221" t="s">
        <v>1731</v>
      </c>
      <c r="G197" s="222" t="s">
        <v>1719</v>
      </c>
      <c r="H197" s="223">
        <v>32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161</v>
      </c>
      <c r="AT197" s="230" t="s">
        <v>156</v>
      </c>
      <c r="AU197" s="230" t="s">
        <v>88</v>
      </c>
      <c r="AY197" s="18" t="s">
        <v>154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161</v>
      </c>
      <c r="BM197" s="230" t="s">
        <v>607</v>
      </c>
    </row>
    <row r="198" s="2" customFormat="1" ht="16.5" customHeight="1">
      <c r="A198" s="39"/>
      <c r="B198" s="40"/>
      <c r="C198" s="219" t="s">
        <v>405</v>
      </c>
      <c r="D198" s="219" t="s">
        <v>156</v>
      </c>
      <c r="E198" s="220" t="s">
        <v>1732</v>
      </c>
      <c r="F198" s="221" t="s">
        <v>1733</v>
      </c>
      <c r="G198" s="222" t="s">
        <v>1719</v>
      </c>
      <c r="H198" s="223">
        <v>84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161</v>
      </c>
      <c r="AT198" s="230" t="s">
        <v>156</v>
      </c>
      <c r="AU198" s="230" t="s">
        <v>88</v>
      </c>
      <c r="AY198" s="18" t="s">
        <v>154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161</v>
      </c>
      <c r="BM198" s="230" t="s">
        <v>616</v>
      </c>
    </row>
    <row r="199" s="2" customFormat="1" ht="16.5" customHeight="1">
      <c r="A199" s="39"/>
      <c r="B199" s="40"/>
      <c r="C199" s="219" t="s">
        <v>410</v>
      </c>
      <c r="D199" s="219" t="s">
        <v>156</v>
      </c>
      <c r="E199" s="220" t="s">
        <v>1734</v>
      </c>
      <c r="F199" s="221" t="s">
        <v>1735</v>
      </c>
      <c r="G199" s="222" t="s">
        <v>1719</v>
      </c>
      <c r="H199" s="223">
        <v>49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161</v>
      </c>
      <c r="AT199" s="230" t="s">
        <v>156</v>
      </c>
      <c r="AU199" s="230" t="s">
        <v>88</v>
      </c>
      <c r="AY199" s="18" t="s">
        <v>154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161</v>
      </c>
      <c r="BM199" s="230" t="s">
        <v>624</v>
      </c>
    </row>
    <row r="200" s="2" customFormat="1" ht="16.5" customHeight="1">
      <c r="A200" s="39"/>
      <c r="B200" s="40"/>
      <c r="C200" s="219" t="s">
        <v>414</v>
      </c>
      <c r="D200" s="219" t="s">
        <v>156</v>
      </c>
      <c r="E200" s="220" t="s">
        <v>1736</v>
      </c>
      <c r="F200" s="221" t="s">
        <v>1737</v>
      </c>
      <c r="G200" s="222" t="s">
        <v>1719</v>
      </c>
      <c r="H200" s="223">
        <v>64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161</v>
      </c>
      <c r="AT200" s="230" t="s">
        <v>156</v>
      </c>
      <c r="AU200" s="230" t="s">
        <v>88</v>
      </c>
      <c r="AY200" s="18" t="s">
        <v>154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86</v>
      </c>
      <c r="BK200" s="231">
        <f>ROUND(I200*H200,2)</f>
        <v>0</v>
      </c>
      <c r="BL200" s="18" t="s">
        <v>161</v>
      </c>
      <c r="BM200" s="230" t="s">
        <v>632</v>
      </c>
    </row>
    <row r="201" s="2" customFormat="1" ht="66.75" customHeight="1">
      <c r="A201" s="39"/>
      <c r="B201" s="40"/>
      <c r="C201" s="219" t="s">
        <v>419</v>
      </c>
      <c r="D201" s="219" t="s">
        <v>156</v>
      </c>
      <c r="E201" s="220" t="s">
        <v>1738</v>
      </c>
      <c r="F201" s="221" t="s">
        <v>1739</v>
      </c>
      <c r="G201" s="222" t="s">
        <v>1719</v>
      </c>
      <c r="H201" s="223">
        <v>221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43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161</v>
      </c>
      <c r="AT201" s="230" t="s">
        <v>156</v>
      </c>
      <c r="AU201" s="230" t="s">
        <v>88</v>
      </c>
      <c r="AY201" s="18" t="s">
        <v>154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161</v>
      </c>
      <c r="BM201" s="230" t="s">
        <v>641</v>
      </c>
    </row>
    <row r="202" s="2" customFormat="1" ht="66.75" customHeight="1">
      <c r="A202" s="39"/>
      <c r="B202" s="40"/>
      <c r="C202" s="219" t="s">
        <v>423</v>
      </c>
      <c r="D202" s="219" t="s">
        <v>156</v>
      </c>
      <c r="E202" s="220" t="s">
        <v>1740</v>
      </c>
      <c r="F202" s="221" t="s">
        <v>1741</v>
      </c>
      <c r="G202" s="222" t="s">
        <v>1719</v>
      </c>
      <c r="H202" s="223">
        <v>113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161</v>
      </c>
      <c r="AT202" s="230" t="s">
        <v>156</v>
      </c>
      <c r="AU202" s="230" t="s">
        <v>88</v>
      </c>
      <c r="AY202" s="18" t="s">
        <v>154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161</v>
      </c>
      <c r="BM202" s="230" t="s">
        <v>651</v>
      </c>
    </row>
    <row r="203" s="12" customFormat="1" ht="22.8" customHeight="1">
      <c r="A203" s="12"/>
      <c r="B203" s="203"/>
      <c r="C203" s="204"/>
      <c r="D203" s="205" t="s">
        <v>77</v>
      </c>
      <c r="E203" s="217" t="s">
        <v>1702</v>
      </c>
      <c r="F203" s="217" t="s">
        <v>1703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SUM(P204:P205)</f>
        <v>0</v>
      </c>
      <c r="Q203" s="211"/>
      <c r="R203" s="212">
        <f>SUM(R204:R205)</f>
        <v>0</v>
      </c>
      <c r="S203" s="211"/>
      <c r="T203" s="213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86</v>
      </c>
      <c r="AT203" s="215" t="s">
        <v>77</v>
      </c>
      <c r="AU203" s="215" t="s">
        <v>86</v>
      </c>
      <c r="AY203" s="214" t="s">
        <v>154</v>
      </c>
      <c r="BK203" s="216">
        <f>SUM(BK204:BK205)</f>
        <v>0</v>
      </c>
    </row>
    <row r="204" s="2" customFormat="1" ht="24.15" customHeight="1">
      <c r="A204" s="39"/>
      <c r="B204" s="40"/>
      <c r="C204" s="219" t="s">
        <v>429</v>
      </c>
      <c r="D204" s="219" t="s">
        <v>156</v>
      </c>
      <c r="E204" s="220" t="s">
        <v>1742</v>
      </c>
      <c r="F204" s="221" t="s">
        <v>1743</v>
      </c>
      <c r="G204" s="222" t="s">
        <v>1712</v>
      </c>
      <c r="H204" s="223">
        <v>5</v>
      </c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161</v>
      </c>
      <c r="AT204" s="230" t="s">
        <v>156</v>
      </c>
      <c r="AU204" s="230" t="s">
        <v>88</v>
      </c>
      <c r="AY204" s="18" t="s">
        <v>154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86</v>
      </c>
      <c r="BK204" s="231">
        <f>ROUND(I204*H204,2)</f>
        <v>0</v>
      </c>
      <c r="BL204" s="18" t="s">
        <v>161</v>
      </c>
      <c r="BM204" s="230" t="s">
        <v>661</v>
      </c>
    </row>
    <row r="205" s="2" customFormat="1" ht="16.5" customHeight="1">
      <c r="A205" s="39"/>
      <c r="B205" s="40"/>
      <c r="C205" s="219" t="s">
        <v>438</v>
      </c>
      <c r="D205" s="219" t="s">
        <v>156</v>
      </c>
      <c r="E205" s="220" t="s">
        <v>1744</v>
      </c>
      <c r="F205" s="221" t="s">
        <v>1745</v>
      </c>
      <c r="G205" s="222" t="s">
        <v>159</v>
      </c>
      <c r="H205" s="223">
        <v>1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161</v>
      </c>
      <c r="AT205" s="230" t="s">
        <v>156</v>
      </c>
      <c r="AU205" s="230" t="s">
        <v>88</v>
      </c>
      <c r="AY205" s="18" t="s">
        <v>154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161</v>
      </c>
      <c r="BM205" s="230" t="s">
        <v>674</v>
      </c>
    </row>
    <row r="206" s="12" customFormat="1" ht="25.92" customHeight="1">
      <c r="A206" s="12"/>
      <c r="B206" s="203"/>
      <c r="C206" s="204"/>
      <c r="D206" s="205" t="s">
        <v>77</v>
      </c>
      <c r="E206" s="206" t="s">
        <v>1626</v>
      </c>
      <c r="F206" s="206" t="s">
        <v>1</v>
      </c>
      <c r="G206" s="204"/>
      <c r="H206" s="204"/>
      <c r="I206" s="207"/>
      <c r="J206" s="208">
        <f>BK206</f>
        <v>0</v>
      </c>
      <c r="K206" s="204"/>
      <c r="L206" s="209"/>
      <c r="M206" s="210"/>
      <c r="N206" s="211"/>
      <c r="O206" s="211"/>
      <c r="P206" s="212">
        <f>P207+P208+P212+P213+P215+P217+P219+P223</f>
        <v>0</v>
      </c>
      <c r="Q206" s="211"/>
      <c r="R206" s="212">
        <f>R207+R208+R212+R213+R215+R217+R219+R223</f>
        <v>0</v>
      </c>
      <c r="S206" s="211"/>
      <c r="T206" s="213">
        <f>T207+T208+T212+T213+T215+T217+T219+T223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86</v>
      </c>
      <c r="AT206" s="215" t="s">
        <v>77</v>
      </c>
      <c r="AU206" s="215" t="s">
        <v>78</v>
      </c>
      <c r="AY206" s="214" t="s">
        <v>154</v>
      </c>
      <c r="BK206" s="216">
        <f>BK207+BK208+BK212+BK213+BK215+BK217+BK219+BK223</f>
        <v>0</v>
      </c>
    </row>
    <row r="207" s="2" customFormat="1" ht="66.75" customHeight="1">
      <c r="A207" s="39"/>
      <c r="B207" s="40"/>
      <c r="C207" s="219" t="s">
        <v>444</v>
      </c>
      <c r="D207" s="219" t="s">
        <v>156</v>
      </c>
      <c r="E207" s="220" t="s">
        <v>1746</v>
      </c>
      <c r="F207" s="221" t="s">
        <v>1747</v>
      </c>
      <c r="G207" s="222" t="s">
        <v>1651</v>
      </c>
      <c r="H207" s="223">
        <v>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161</v>
      </c>
      <c r="AT207" s="230" t="s">
        <v>156</v>
      </c>
      <c r="AU207" s="230" t="s">
        <v>86</v>
      </c>
      <c r="AY207" s="18" t="s">
        <v>154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161</v>
      </c>
      <c r="BM207" s="230" t="s">
        <v>684</v>
      </c>
    </row>
    <row r="208" s="12" customFormat="1" ht="22.8" customHeight="1">
      <c r="A208" s="12"/>
      <c r="B208" s="203"/>
      <c r="C208" s="204"/>
      <c r="D208" s="205" t="s">
        <v>77</v>
      </c>
      <c r="E208" s="217" t="s">
        <v>1748</v>
      </c>
      <c r="F208" s="217" t="s">
        <v>1749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SUM(P209:P211)</f>
        <v>0</v>
      </c>
      <c r="Q208" s="211"/>
      <c r="R208" s="212">
        <f>SUM(R209:R211)</f>
        <v>0</v>
      </c>
      <c r="S208" s="211"/>
      <c r="T208" s="213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86</v>
      </c>
      <c r="AT208" s="215" t="s">
        <v>77</v>
      </c>
      <c r="AU208" s="215" t="s">
        <v>86</v>
      </c>
      <c r="AY208" s="214" t="s">
        <v>154</v>
      </c>
      <c r="BK208" s="216">
        <f>SUM(BK209:BK211)</f>
        <v>0</v>
      </c>
    </row>
    <row r="209" s="2" customFormat="1" ht="24.15" customHeight="1">
      <c r="A209" s="39"/>
      <c r="B209" s="40"/>
      <c r="C209" s="219" t="s">
        <v>448</v>
      </c>
      <c r="D209" s="219" t="s">
        <v>156</v>
      </c>
      <c r="E209" s="220" t="s">
        <v>1750</v>
      </c>
      <c r="F209" s="221" t="s">
        <v>1751</v>
      </c>
      <c r="G209" s="222" t="s">
        <v>1651</v>
      </c>
      <c r="H209" s="223">
        <v>1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161</v>
      </c>
      <c r="AT209" s="230" t="s">
        <v>156</v>
      </c>
      <c r="AU209" s="230" t="s">
        <v>88</v>
      </c>
      <c r="AY209" s="18" t="s">
        <v>154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86</v>
      </c>
      <c r="BK209" s="231">
        <f>ROUND(I209*H209,2)</f>
        <v>0</v>
      </c>
      <c r="BL209" s="18" t="s">
        <v>161</v>
      </c>
      <c r="BM209" s="230" t="s">
        <v>695</v>
      </c>
    </row>
    <row r="210" s="2" customFormat="1" ht="24.15" customHeight="1">
      <c r="A210" s="39"/>
      <c r="B210" s="40"/>
      <c r="C210" s="219" t="s">
        <v>452</v>
      </c>
      <c r="D210" s="219" t="s">
        <v>156</v>
      </c>
      <c r="E210" s="220" t="s">
        <v>1752</v>
      </c>
      <c r="F210" s="221" t="s">
        <v>1753</v>
      </c>
      <c r="G210" s="222" t="s">
        <v>1651</v>
      </c>
      <c r="H210" s="223">
        <v>1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161</v>
      </c>
      <c r="AT210" s="230" t="s">
        <v>156</v>
      </c>
      <c r="AU210" s="230" t="s">
        <v>88</v>
      </c>
      <c r="AY210" s="18" t="s">
        <v>154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161</v>
      </c>
      <c r="BM210" s="230" t="s">
        <v>704</v>
      </c>
    </row>
    <row r="211" s="2" customFormat="1" ht="16.5" customHeight="1">
      <c r="A211" s="39"/>
      <c r="B211" s="40"/>
      <c r="C211" s="219" t="s">
        <v>458</v>
      </c>
      <c r="D211" s="219" t="s">
        <v>156</v>
      </c>
      <c r="E211" s="220" t="s">
        <v>1754</v>
      </c>
      <c r="F211" s="221" t="s">
        <v>1755</v>
      </c>
      <c r="G211" s="222" t="s">
        <v>1651</v>
      </c>
      <c r="H211" s="223">
        <v>1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161</v>
      </c>
      <c r="AT211" s="230" t="s">
        <v>156</v>
      </c>
      <c r="AU211" s="230" t="s">
        <v>88</v>
      </c>
      <c r="AY211" s="18" t="s">
        <v>154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161</v>
      </c>
      <c r="BM211" s="230" t="s">
        <v>718</v>
      </c>
    </row>
    <row r="212" s="12" customFormat="1" ht="22.8" customHeight="1">
      <c r="A212" s="12"/>
      <c r="B212" s="203"/>
      <c r="C212" s="204"/>
      <c r="D212" s="205" t="s">
        <v>77</v>
      </c>
      <c r="E212" s="217" t="s">
        <v>1756</v>
      </c>
      <c r="F212" s="217" t="s">
        <v>1757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v>0</v>
      </c>
      <c r="Q212" s="211"/>
      <c r="R212" s="212">
        <v>0</v>
      </c>
      <c r="S212" s="211"/>
      <c r="T212" s="213"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86</v>
      </c>
      <c r="AT212" s="215" t="s">
        <v>77</v>
      </c>
      <c r="AU212" s="215" t="s">
        <v>86</v>
      </c>
      <c r="AY212" s="214" t="s">
        <v>154</v>
      </c>
      <c r="BK212" s="216">
        <v>0</v>
      </c>
    </row>
    <row r="213" s="12" customFormat="1" ht="22.8" customHeight="1">
      <c r="A213" s="12"/>
      <c r="B213" s="203"/>
      <c r="C213" s="204"/>
      <c r="D213" s="205" t="s">
        <v>77</v>
      </c>
      <c r="E213" s="217" t="s">
        <v>1758</v>
      </c>
      <c r="F213" s="217" t="s">
        <v>1759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P214</f>
        <v>0</v>
      </c>
      <c r="Q213" s="211"/>
      <c r="R213" s="212">
        <f>R214</f>
        <v>0</v>
      </c>
      <c r="S213" s="211"/>
      <c r="T213" s="21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86</v>
      </c>
      <c r="AT213" s="215" t="s">
        <v>77</v>
      </c>
      <c r="AU213" s="215" t="s">
        <v>86</v>
      </c>
      <c r="AY213" s="214" t="s">
        <v>154</v>
      </c>
      <c r="BK213" s="216">
        <f>BK214</f>
        <v>0</v>
      </c>
    </row>
    <row r="214" s="2" customFormat="1" ht="16.5" customHeight="1">
      <c r="A214" s="39"/>
      <c r="B214" s="40"/>
      <c r="C214" s="219" t="s">
        <v>464</v>
      </c>
      <c r="D214" s="219" t="s">
        <v>156</v>
      </c>
      <c r="E214" s="220" t="s">
        <v>1760</v>
      </c>
      <c r="F214" s="221" t="s">
        <v>1761</v>
      </c>
      <c r="G214" s="222" t="s">
        <v>1651</v>
      </c>
      <c r="H214" s="223">
        <v>4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161</v>
      </c>
      <c r="AT214" s="230" t="s">
        <v>156</v>
      </c>
      <c r="AU214" s="230" t="s">
        <v>88</v>
      </c>
      <c r="AY214" s="18" t="s">
        <v>154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86</v>
      </c>
      <c r="BK214" s="231">
        <f>ROUND(I214*H214,2)</f>
        <v>0</v>
      </c>
      <c r="BL214" s="18" t="s">
        <v>161</v>
      </c>
      <c r="BM214" s="230" t="s">
        <v>731</v>
      </c>
    </row>
    <row r="215" s="12" customFormat="1" ht="22.8" customHeight="1">
      <c r="A215" s="12"/>
      <c r="B215" s="203"/>
      <c r="C215" s="204"/>
      <c r="D215" s="205" t="s">
        <v>77</v>
      </c>
      <c r="E215" s="217" t="s">
        <v>1762</v>
      </c>
      <c r="F215" s="217" t="s">
        <v>1763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P216</f>
        <v>0</v>
      </c>
      <c r="Q215" s="211"/>
      <c r="R215" s="212">
        <f>R216</f>
        <v>0</v>
      </c>
      <c r="S215" s="211"/>
      <c r="T215" s="213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86</v>
      </c>
      <c r="AT215" s="215" t="s">
        <v>77</v>
      </c>
      <c r="AU215" s="215" t="s">
        <v>86</v>
      </c>
      <c r="AY215" s="214" t="s">
        <v>154</v>
      </c>
      <c r="BK215" s="216">
        <f>BK216</f>
        <v>0</v>
      </c>
    </row>
    <row r="216" s="2" customFormat="1" ht="16.5" customHeight="1">
      <c r="A216" s="39"/>
      <c r="B216" s="40"/>
      <c r="C216" s="219" t="s">
        <v>468</v>
      </c>
      <c r="D216" s="219" t="s">
        <v>156</v>
      </c>
      <c r="E216" s="220" t="s">
        <v>1764</v>
      </c>
      <c r="F216" s="221" t="s">
        <v>1687</v>
      </c>
      <c r="G216" s="222" t="s">
        <v>1651</v>
      </c>
      <c r="H216" s="223">
        <v>4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161</v>
      </c>
      <c r="AT216" s="230" t="s">
        <v>156</v>
      </c>
      <c r="AU216" s="230" t="s">
        <v>88</v>
      </c>
      <c r="AY216" s="18" t="s">
        <v>154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161</v>
      </c>
      <c r="BM216" s="230" t="s">
        <v>740</v>
      </c>
    </row>
    <row r="217" s="12" customFormat="1" ht="22.8" customHeight="1">
      <c r="A217" s="12"/>
      <c r="B217" s="203"/>
      <c r="C217" s="204"/>
      <c r="D217" s="205" t="s">
        <v>77</v>
      </c>
      <c r="E217" s="217" t="s">
        <v>1765</v>
      </c>
      <c r="F217" s="217" t="s">
        <v>1766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P218</f>
        <v>0</v>
      </c>
      <c r="Q217" s="211"/>
      <c r="R217" s="212">
        <f>R218</f>
        <v>0</v>
      </c>
      <c r="S217" s="211"/>
      <c r="T217" s="213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86</v>
      </c>
      <c r="AT217" s="215" t="s">
        <v>77</v>
      </c>
      <c r="AU217" s="215" t="s">
        <v>86</v>
      </c>
      <c r="AY217" s="214" t="s">
        <v>154</v>
      </c>
      <c r="BK217" s="216">
        <f>BK218</f>
        <v>0</v>
      </c>
    </row>
    <row r="218" s="2" customFormat="1" ht="16.5" customHeight="1">
      <c r="A218" s="39"/>
      <c r="B218" s="40"/>
      <c r="C218" s="219" t="s">
        <v>473</v>
      </c>
      <c r="D218" s="219" t="s">
        <v>156</v>
      </c>
      <c r="E218" s="220" t="s">
        <v>1767</v>
      </c>
      <c r="F218" s="221" t="s">
        <v>1768</v>
      </c>
      <c r="G218" s="222" t="s">
        <v>1651</v>
      </c>
      <c r="H218" s="223">
        <v>2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161</v>
      </c>
      <c r="AT218" s="230" t="s">
        <v>156</v>
      </c>
      <c r="AU218" s="230" t="s">
        <v>88</v>
      </c>
      <c r="AY218" s="18" t="s">
        <v>154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161</v>
      </c>
      <c r="BM218" s="230" t="s">
        <v>750</v>
      </c>
    </row>
    <row r="219" s="12" customFormat="1" ht="22.8" customHeight="1">
      <c r="A219" s="12"/>
      <c r="B219" s="203"/>
      <c r="C219" s="204"/>
      <c r="D219" s="205" t="s">
        <v>77</v>
      </c>
      <c r="E219" s="217" t="s">
        <v>1769</v>
      </c>
      <c r="F219" s="217" t="s">
        <v>1770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SUM(P220:P222)</f>
        <v>0</v>
      </c>
      <c r="Q219" s="211"/>
      <c r="R219" s="212">
        <f>SUM(R220:R222)</f>
        <v>0</v>
      </c>
      <c r="S219" s="211"/>
      <c r="T219" s="213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86</v>
      </c>
      <c r="AT219" s="215" t="s">
        <v>77</v>
      </c>
      <c r="AU219" s="215" t="s">
        <v>86</v>
      </c>
      <c r="AY219" s="214" t="s">
        <v>154</v>
      </c>
      <c r="BK219" s="216">
        <f>SUM(BK220:BK222)</f>
        <v>0</v>
      </c>
    </row>
    <row r="220" s="2" customFormat="1" ht="16.5" customHeight="1">
      <c r="A220" s="39"/>
      <c r="B220" s="40"/>
      <c r="C220" s="219" t="s">
        <v>477</v>
      </c>
      <c r="D220" s="219" t="s">
        <v>156</v>
      </c>
      <c r="E220" s="220" t="s">
        <v>1771</v>
      </c>
      <c r="F220" s="221" t="s">
        <v>1772</v>
      </c>
      <c r="G220" s="222" t="s">
        <v>1651</v>
      </c>
      <c r="H220" s="223">
        <v>2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161</v>
      </c>
      <c r="AT220" s="230" t="s">
        <v>156</v>
      </c>
      <c r="AU220" s="230" t="s">
        <v>88</v>
      </c>
      <c r="AY220" s="18" t="s">
        <v>154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161</v>
      </c>
      <c r="BM220" s="230" t="s">
        <v>760</v>
      </c>
    </row>
    <row r="221" s="2" customFormat="1" ht="16.5" customHeight="1">
      <c r="A221" s="39"/>
      <c r="B221" s="40"/>
      <c r="C221" s="219" t="s">
        <v>482</v>
      </c>
      <c r="D221" s="219" t="s">
        <v>156</v>
      </c>
      <c r="E221" s="220" t="s">
        <v>1773</v>
      </c>
      <c r="F221" s="221" t="s">
        <v>1774</v>
      </c>
      <c r="G221" s="222" t="s">
        <v>1651</v>
      </c>
      <c r="H221" s="223">
        <v>2</v>
      </c>
      <c r="I221" s="224"/>
      <c r="J221" s="225">
        <f>ROUND(I221*H221,2)</f>
        <v>0</v>
      </c>
      <c r="K221" s="221" t="s">
        <v>1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161</v>
      </c>
      <c r="AT221" s="230" t="s">
        <v>156</v>
      </c>
      <c r="AU221" s="230" t="s">
        <v>88</v>
      </c>
      <c r="AY221" s="18" t="s">
        <v>154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161</v>
      </c>
      <c r="BM221" s="230" t="s">
        <v>769</v>
      </c>
    </row>
    <row r="222" s="2" customFormat="1" ht="24.15" customHeight="1">
      <c r="A222" s="39"/>
      <c r="B222" s="40"/>
      <c r="C222" s="219" t="s">
        <v>486</v>
      </c>
      <c r="D222" s="219" t="s">
        <v>156</v>
      </c>
      <c r="E222" s="220" t="s">
        <v>1775</v>
      </c>
      <c r="F222" s="221" t="s">
        <v>1776</v>
      </c>
      <c r="G222" s="222" t="s">
        <v>1651</v>
      </c>
      <c r="H222" s="223">
        <v>2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161</v>
      </c>
      <c r="AT222" s="230" t="s">
        <v>156</v>
      </c>
      <c r="AU222" s="230" t="s">
        <v>88</v>
      </c>
      <c r="AY222" s="18" t="s">
        <v>154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161</v>
      </c>
      <c r="BM222" s="230" t="s">
        <v>777</v>
      </c>
    </row>
    <row r="223" s="12" customFormat="1" ht="22.8" customHeight="1">
      <c r="A223" s="12"/>
      <c r="B223" s="203"/>
      <c r="C223" s="204"/>
      <c r="D223" s="205" t="s">
        <v>77</v>
      </c>
      <c r="E223" s="217" t="s">
        <v>1702</v>
      </c>
      <c r="F223" s="217" t="s">
        <v>1703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SUM(P224:P226)</f>
        <v>0</v>
      </c>
      <c r="Q223" s="211"/>
      <c r="R223" s="212">
        <f>SUM(R224:R226)</f>
        <v>0</v>
      </c>
      <c r="S223" s="211"/>
      <c r="T223" s="213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86</v>
      </c>
      <c r="AT223" s="215" t="s">
        <v>77</v>
      </c>
      <c r="AU223" s="215" t="s">
        <v>86</v>
      </c>
      <c r="AY223" s="214" t="s">
        <v>154</v>
      </c>
      <c r="BK223" s="216">
        <f>SUM(BK224:BK226)</f>
        <v>0</v>
      </c>
    </row>
    <row r="224" s="2" customFormat="1" ht="16.5" customHeight="1">
      <c r="A224" s="39"/>
      <c r="B224" s="40"/>
      <c r="C224" s="219" t="s">
        <v>495</v>
      </c>
      <c r="D224" s="219" t="s">
        <v>156</v>
      </c>
      <c r="E224" s="220" t="s">
        <v>1777</v>
      </c>
      <c r="F224" s="221" t="s">
        <v>1778</v>
      </c>
      <c r="G224" s="222" t="s">
        <v>1632</v>
      </c>
      <c r="H224" s="223">
        <v>1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161</v>
      </c>
      <c r="AT224" s="230" t="s">
        <v>156</v>
      </c>
      <c r="AU224" s="230" t="s">
        <v>88</v>
      </c>
      <c r="AY224" s="18" t="s">
        <v>154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161</v>
      </c>
      <c r="BM224" s="230" t="s">
        <v>786</v>
      </c>
    </row>
    <row r="225" s="2" customFormat="1" ht="24.15" customHeight="1">
      <c r="A225" s="39"/>
      <c r="B225" s="40"/>
      <c r="C225" s="219" t="s">
        <v>500</v>
      </c>
      <c r="D225" s="219" t="s">
        <v>156</v>
      </c>
      <c r="E225" s="220" t="s">
        <v>1779</v>
      </c>
      <c r="F225" s="221" t="s">
        <v>1780</v>
      </c>
      <c r="G225" s="222" t="s">
        <v>1632</v>
      </c>
      <c r="H225" s="223">
        <v>1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161</v>
      </c>
      <c r="AT225" s="230" t="s">
        <v>156</v>
      </c>
      <c r="AU225" s="230" t="s">
        <v>88</v>
      </c>
      <c r="AY225" s="18" t="s">
        <v>154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161</v>
      </c>
      <c r="BM225" s="230" t="s">
        <v>794</v>
      </c>
    </row>
    <row r="226" s="2" customFormat="1" ht="24.15" customHeight="1">
      <c r="A226" s="39"/>
      <c r="B226" s="40"/>
      <c r="C226" s="219" t="s">
        <v>504</v>
      </c>
      <c r="D226" s="219" t="s">
        <v>156</v>
      </c>
      <c r="E226" s="220" t="s">
        <v>1781</v>
      </c>
      <c r="F226" s="221" t="s">
        <v>1782</v>
      </c>
      <c r="G226" s="222" t="s">
        <v>1712</v>
      </c>
      <c r="H226" s="223">
        <v>5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161</v>
      </c>
      <c r="AT226" s="230" t="s">
        <v>156</v>
      </c>
      <c r="AU226" s="230" t="s">
        <v>88</v>
      </c>
      <c r="AY226" s="18" t="s">
        <v>154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86</v>
      </c>
      <c r="BK226" s="231">
        <f>ROUND(I226*H226,2)</f>
        <v>0</v>
      </c>
      <c r="BL226" s="18" t="s">
        <v>161</v>
      </c>
      <c r="BM226" s="230" t="s">
        <v>803</v>
      </c>
    </row>
    <row r="227" s="12" customFormat="1" ht="25.92" customHeight="1">
      <c r="A227" s="12"/>
      <c r="B227" s="203"/>
      <c r="C227" s="204"/>
      <c r="D227" s="205" t="s">
        <v>77</v>
      </c>
      <c r="E227" s="206" t="s">
        <v>1626</v>
      </c>
      <c r="F227" s="206" t="s">
        <v>1</v>
      </c>
      <c r="G227" s="204"/>
      <c r="H227" s="204"/>
      <c r="I227" s="207"/>
      <c r="J227" s="208">
        <f>BK227</f>
        <v>0</v>
      </c>
      <c r="K227" s="204"/>
      <c r="L227" s="209"/>
      <c r="M227" s="210"/>
      <c r="N227" s="211"/>
      <c r="O227" s="211"/>
      <c r="P227" s="212">
        <f>SUM(P228:P233)</f>
        <v>0</v>
      </c>
      <c r="Q227" s="211"/>
      <c r="R227" s="212">
        <f>SUM(R228:R233)</f>
        <v>0</v>
      </c>
      <c r="S227" s="211"/>
      <c r="T227" s="213">
        <f>SUM(T228:T233)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86</v>
      </c>
      <c r="AT227" s="215" t="s">
        <v>77</v>
      </c>
      <c r="AU227" s="215" t="s">
        <v>78</v>
      </c>
      <c r="AY227" s="214" t="s">
        <v>154</v>
      </c>
      <c r="BK227" s="216">
        <f>SUM(BK228:BK233)</f>
        <v>0</v>
      </c>
    </row>
    <row r="228" s="2" customFormat="1" ht="66.75" customHeight="1">
      <c r="A228" s="39"/>
      <c r="B228" s="40"/>
      <c r="C228" s="219" t="s">
        <v>510</v>
      </c>
      <c r="D228" s="219" t="s">
        <v>156</v>
      </c>
      <c r="E228" s="220" t="s">
        <v>1783</v>
      </c>
      <c r="F228" s="221" t="s">
        <v>1784</v>
      </c>
      <c r="G228" s="222" t="s">
        <v>1651</v>
      </c>
      <c r="H228" s="223">
        <v>1</v>
      </c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43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161</v>
      </c>
      <c r="AT228" s="230" t="s">
        <v>156</v>
      </c>
      <c r="AU228" s="230" t="s">
        <v>86</v>
      </c>
      <c r="AY228" s="18" t="s">
        <v>154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86</v>
      </c>
      <c r="BK228" s="231">
        <f>ROUND(I228*H228,2)</f>
        <v>0</v>
      </c>
      <c r="BL228" s="18" t="s">
        <v>161</v>
      </c>
      <c r="BM228" s="230" t="s">
        <v>810</v>
      </c>
    </row>
    <row r="229" s="2" customFormat="1" ht="76.35" customHeight="1">
      <c r="A229" s="39"/>
      <c r="B229" s="40"/>
      <c r="C229" s="219" t="s">
        <v>514</v>
      </c>
      <c r="D229" s="219" t="s">
        <v>156</v>
      </c>
      <c r="E229" s="220" t="s">
        <v>1785</v>
      </c>
      <c r="F229" s="221" t="s">
        <v>1786</v>
      </c>
      <c r="G229" s="222" t="s">
        <v>1651</v>
      </c>
      <c r="H229" s="223">
        <v>1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161</v>
      </c>
      <c r="AT229" s="230" t="s">
        <v>156</v>
      </c>
      <c r="AU229" s="230" t="s">
        <v>86</v>
      </c>
      <c r="AY229" s="18" t="s">
        <v>154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161</v>
      </c>
      <c r="BM229" s="230" t="s">
        <v>818</v>
      </c>
    </row>
    <row r="230" s="2" customFormat="1" ht="66.75" customHeight="1">
      <c r="A230" s="39"/>
      <c r="B230" s="40"/>
      <c r="C230" s="219" t="s">
        <v>519</v>
      </c>
      <c r="D230" s="219" t="s">
        <v>156</v>
      </c>
      <c r="E230" s="220" t="s">
        <v>1787</v>
      </c>
      <c r="F230" s="221" t="s">
        <v>1788</v>
      </c>
      <c r="G230" s="222" t="s">
        <v>1651</v>
      </c>
      <c r="H230" s="223">
        <v>1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43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161</v>
      </c>
      <c r="AT230" s="230" t="s">
        <v>156</v>
      </c>
      <c r="AU230" s="230" t="s">
        <v>86</v>
      </c>
      <c r="AY230" s="18" t="s">
        <v>154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86</v>
      </c>
      <c r="BK230" s="231">
        <f>ROUND(I230*H230,2)</f>
        <v>0</v>
      </c>
      <c r="BL230" s="18" t="s">
        <v>161</v>
      </c>
      <c r="BM230" s="230" t="s">
        <v>828</v>
      </c>
    </row>
    <row r="231" s="2" customFormat="1" ht="55.5" customHeight="1">
      <c r="A231" s="39"/>
      <c r="B231" s="40"/>
      <c r="C231" s="219" t="s">
        <v>524</v>
      </c>
      <c r="D231" s="219" t="s">
        <v>156</v>
      </c>
      <c r="E231" s="220" t="s">
        <v>1789</v>
      </c>
      <c r="F231" s="221" t="s">
        <v>1790</v>
      </c>
      <c r="G231" s="222" t="s">
        <v>1651</v>
      </c>
      <c r="H231" s="223">
        <v>1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161</v>
      </c>
      <c r="AT231" s="230" t="s">
        <v>156</v>
      </c>
      <c r="AU231" s="230" t="s">
        <v>86</v>
      </c>
      <c r="AY231" s="18" t="s">
        <v>154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161</v>
      </c>
      <c r="BM231" s="230" t="s">
        <v>837</v>
      </c>
    </row>
    <row r="232" s="2" customFormat="1" ht="24.15" customHeight="1">
      <c r="A232" s="39"/>
      <c r="B232" s="40"/>
      <c r="C232" s="219" t="s">
        <v>529</v>
      </c>
      <c r="D232" s="219" t="s">
        <v>156</v>
      </c>
      <c r="E232" s="220" t="s">
        <v>1791</v>
      </c>
      <c r="F232" s="221" t="s">
        <v>1792</v>
      </c>
      <c r="G232" s="222" t="s">
        <v>1651</v>
      </c>
      <c r="H232" s="223">
        <v>1</v>
      </c>
      <c r="I232" s="224"/>
      <c r="J232" s="225">
        <f>ROUND(I232*H232,2)</f>
        <v>0</v>
      </c>
      <c r="K232" s="221" t="s">
        <v>1</v>
      </c>
      <c r="L232" s="45"/>
      <c r="M232" s="226" t="s">
        <v>1</v>
      </c>
      <c r="N232" s="227" t="s">
        <v>43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161</v>
      </c>
      <c r="AT232" s="230" t="s">
        <v>156</v>
      </c>
      <c r="AU232" s="230" t="s">
        <v>86</v>
      </c>
      <c r="AY232" s="18" t="s">
        <v>154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86</v>
      </c>
      <c r="BK232" s="231">
        <f>ROUND(I232*H232,2)</f>
        <v>0</v>
      </c>
      <c r="BL232" s="18" t="s">
        <v>161</v>
      </c>
      <c r="BM232" s="230" t="s">
        <v>844</v>
      </c>
    </row>
    <row r="233" s="2" customFormat="1" ht="16.5" customHeight="1">
      <c r="A233" s="39"/>
      <c r="B233" s="40"/>
      <c r="C233" s="219" t="s">
        <v>533</v>
      </c>
      <c r="D233" s="219" t="s">
        <v>156</v>
      </c>
      <c r="E233" s="220" t="s">
        <v>1793</v>
      </c>
      <c r="F233" s="221" t="s">
        <v>1794</v>
      </c>
      <c r="G233" s="222" t="s">
        <v>1651</v>
      </c>
      <c r="H233" s="223">
        <v>1</v>
      </c>
      <c r="I233" s="224"/>
      <c r="J233" s="225">
        <f>ROUND(I233*H233,2)</f>
        <v>0</v>
      </c>
      <c r="K233" s="221" t="s">
        <v>1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161</v>
      </c>
      <c r="AT233" s="230" t="s">
        <v>156</v>
      </c>
      <c r="AU233" s="230" t="s">
        <v>86</v>
      </c>
      <c r="AY233" s="18" t="s">
        <v>154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86</v>
      </c>
      <c r="BK233" s="231">
        <f>ROUND(I233*H233,2)</f>
        <v>0</v>
      </c>
      <c r="BL233" s="18" t="s">
        <v>161</v>
      </c>
      <c r="BM233" s="230" t="s">
        <v>854</v>
      </c>
    </row>
    <row r="234" s="12" customFormat="1" ht="25.92" customHeight="1">
      <c r="A234" s="12"/>
      <c r="B234" s="203"/>
      <c r="C234" s="204"/>
      <c r="D234" s="205" t="s">
        <v>77</v>
      </c>
      <c r="E234" s="206" t="s">
        <v>1626</v>
      </c>
      <c r="F234" s="206" t="s">
        <v>1</v>
      </c>
      <c r="G234" s="204"/>
      <c r="H234" s="204"/>
      <c r="I234" s="207"/>
      <c r="J234" s="208">
        <f>BK234</f>
        <v>0</v>
      </c>
      <c r="K234" s="204"/>
      <c r="L234" s="209"/>
      <c r="M234" s="210"/>
      <c r="N234" s="211"/>
      <c r="O234" s="211"/>
      <c r="P234" s="212">
        <f>SUM(P235:P238)</f>
        <v>0</v>
      </c>
      <c r="Q234" s="211"/>
      <c r="R234" s="212">
        <f>SUM(R235:R238)</f>
        <v>0</v>
      </c>
      <c r="S234" s="211"/>
      <c r="T234" s="213">
        <f>SUM(T235:T238)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86</v>
      </c>
      <c r="AT234" s="215" t="s">
        <v>77</v>
      </c>
      <c r="AU234" s="215" t="s">
        <v>78</v>
      </c>
      <c r="AY234" s="214" t="s">
        <v>154</v>
      </c>
      <c r="BK234" s="216">
        <f>SUM(BK235:BK238)</f>
        <v>0</v>
      </c>
    </row>
    <row r="235" s="2" customFormat="1" ht="24.15" customHeight="1">
      <c r="A235" s="39"/>
      <c r="B235" s="40"/>
      <c r="C235" s="219" t="s">
        <v>538</v>
      </c>
      <c r="D235" s="219" t="s">
        <v>156</v>
      </c>
      <c r="E235" s="220" t="s">
        <v>1795</v>
      </c>
      <c r="F235" s="221" t="s">
        <v>1796</v>
      </c>
      <c r="G235" s="222" t="s">
        <v>1797</v>
      </c>
      <c r="H235" s="223">
        <v>1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161</v>
      </c>
      <c r="AT235" s="230" t="s">
        <v>156</v>
      </c>
      <c r="AU235" s="230" t="s">
        <v>86</v>
      </c>
      <c r="AY235" s="18" t="s">
        <v>154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86</v>
      </c>
      <c r="BK235" s="231">
        <f>ROUND(I235*H235,2)</f>
        <v>0</v>
      </c>
      <c r="BL235" s="18" t="s">
        <v>161</v>
      </c>
      <c r="BM235" s="230" t="s">
        <v>862</v>
      </c>
    </row>
    <row r="236" s="2" customFormat="1" ht="37.8" customHeight="1">
      <c r="A236" s="39"/>
      <c r="B236" s="40"/>
      <c r="C236" s="219" t="s">
        <v>545</v>
      </c>
      <c r="D236" s="219" t="s">
        <v>156</v>
      </c>
      <c r="E236" s="220" t="s">
        <v>1798</v>
      </c>
      <c r="F236" s="221" t="s">
        <v>1799</v>
      </c>
      <c r="G236" s="222" t="s">
        <v>1797</v>
      </c>
      <c r="H236" s="223">
        <v>1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43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161</v>
      </c>
      <c r="AT236" s="230" t="s">
        <v>156</v>
      </c>
      <c r="AU236" s="230" t="s">
        <v>86</v>
      </c>
      <c r="AY236" s="18" t="s">
        <v>154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86</v>
      </c>
      <c r="BK236" s="231">
        <f>ROUND(I236*H236,2)</f>
        <v>0</v>
      </c>
      <c r="BL236" s="18" t="s">
        <v>161</v>
      </c>
      <c r="BM236" s="230" t="s">
        <v>875</v>
      </c>
    </row>
    <row r="237" s="2" customFormat="1" ht="24.15" customHeight="1">
      <c r="A237" s="39"/>
      <c r="B237" s="40"/>
      <c r="C237" s="219" t="s">
        <v>550</v>
      </c>
      <c r="D237" s="219" t="s">
        <v>156</v>
      </c>
      <c r="E237" s="220" t="s">
        <v>1800</v>
      </c>
      <c r="F237" s="221" t="s">
        <v>1801</v>
      </c>
      <c r="G237" s="222" t="s">
        <v>1797</v>
      </c>
      <c r="H237" s="223">
        <v>1</v>
      </c>
      <c r="I237" s="224"/>
      <c r="J237" s="225">
        <f>ROUND(I237*H237,2)</f>
        <v>0</v>
      </c>
      <c r="K237" s="221" t="s">
        <v>1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161</v>
      </c>
      <c r="AT237" s="230" t="s">
        <v>156</v>
      </c>
      <c r="AU237" s="230" t="s">
        <v>86</v>
      </c>
      <c r="AY237" s="18" t="s">
        <v>154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161</v>
      </c>
      <c r="BM237" s="230" t="s">
        <v>885</v>
      </c>
    </row>
    <row r="238" s="2" customFormat="1" ht="33" customHeight="1">
      <c r="A238" s="39"/>
      <c r="B238" s="40"/>
      <c r="C238" s="219" t="s">
        <v>554</v>
      </c>
      <c r="D238" s="219" t="s">
        <v>156</v>
      </c>
      <c r="E238" s="220" t="s">
        <v>1802</v>
      </c>
      <c r="F238" s="221" t="s">
        <v>1803</v>
      </c>
      <c r="G238" s="222" t="s">
        <v>1797</v>
      </c>
      <c r="H238" s="223">
        <v>1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43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161</v>
      </c>
      <c r="AT238" s="230" t="s">
        <v>156</v>
      </c>
      <c r="AU238" s="230" t="s">
        <v>86</v>
      </c>
      <c r="AY238" s="18" t="s">
        <v>154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86</v>
      </c>
      <c r="BK238" s="231">
        <f>ROUND(I238*H238,2)</f>
        <v>0</v>
      </c>
      <c r="BL238" s="18" t="s">
        <v>161</v>
      </c>
      <c r="BM238" s="230" t="s">
        <v>897</v>
      </c>
    </row>
    <row r="239" s="12" customFormat="1" ht="25.92" customHeight="1">
      <c r="A239" s="12"/>
      <c r="B239" s="203"/>
      <c r="C239" s="204"/>
      <c r="D239" s="205" t="s">
        <v>77</v>
      </c>
      <c r="E239" s="206" t="s">
        <v>1626</v>
      </c>
      <c r="F239" s="206" t="s">
        <v>1</v>
      </c>
      <c r="G239" s="204"/>
      <c r="H239" s="204"/>
      <c r="I239" s="207"/>
      <c r="J239" s="208">
        <f>BK239</f>
        <v>0</v>
      </c>
      <c r="K239" s="204"/>
      <c r="L239" s="209"/>
      <c r="M239" s="210"/>
      <c r="N239" s="211"/>
      <c r="O239" s="211"/>
      <c r="P239" s="212">
        <f>SUM(P240:P250)</f>
        <v>0</v>
      </c>
      <c r="Q239" s="211"/>
      <c r="R239" s="212">
        <f>SUM(R240:R250)</f>
        <v>0</v>
      </c>
      <c r="S239" s="211"/>
      <c r="T239" s="213">
        <f>SUM(T240:T250)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86</v>
      </c>
      <c r="AT239" s="215" t="s">
        <v>77</v>
      </c>
      <c r="AU239" s="215" t="s">
        <v>78</v>
      </c>
      <c r="AY239" s="214" t="s">
        <v>154</v>
      </c>
      <c r="BK239" s="216">
        <f>SUM(BK240:BK250)</f>
        <v>0</v>
      </c>
    </row>
    <row r="240" s="2" customFormat="1" ht="24.15" customHeight="1">
      <c r="A240" s="39"/>
      <c r="B240" s="40"/>
      <c r="C240" s="219" t="s">
        <v>559</v>
      </c>
      <c r="D240" s="219" t="s">
        <v>156</v>
      </c>
      <c r="E240" s="220" t="s">
        <v>1804</v>
      </c>
      <c r="F240" s="221" t="s">
        <v>1805</v>
      </c>
      <c r="G240" s="222" t="s">
        <v>1651</v>
      </c>
      <c r="H240" s="223">
        <v>1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161</v>
      </c>
      <c r="AT240" s="230" t="s">
        <v>156</v>
      </c>
      <c r="AU240" s="230" t="s">
        <v>86</v>
      </c>
      <c r="AY240" s="18" t="s">
        <v>154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86</v>
      </c>
      <c r="BK240" s="231">
        <f>ROUND(I240*H240,2)</f>
        <v>0</v>
      </c>
      <c r="BL240" s="18" t="s">
        <v>161</v>
      </c>
      <c r="BM240" s="230" t="s">
        <v>907</v>
      </c>
    </row>
    <row r="241" s="2" customFormat="1" ht="16.5" customHeight="1">
      <c r="A241" s="39"/>
      <c r="B241" s="40"/>
      <c r="C241" s="219" t="s">
        <v>564</v>
      </c>
      <c r="D241" s="219" t="s">
        <v>156</v>
      </c>
      <c r="E241" s="220" t="s">
        <v>1806</v>
      </c>
      <c r="F241" s="221" t="s">
        <v>1807</v>
      </c>
      <c r="G241" s="222" t="s">
        <v>1651</v>
      </c>
      <c r="H241" s="223">
        <v>1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161</v>
      </c>
      <c r="AT241" s="230" t="s">
        <v>156</v>
      </c>
      <c r="AU241" s="230" t="s">
        <v>86</v>
      </c>
      <c r="AY241" s="18" t="s">
        <v>154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161</v>
      </c>
      <c r="BM241" s="230" t="s">
        <v>915</v>
      </c>
    </row>
    <row r="242" s="2" customFormat="1" ht="16.5" customHeight="1">
      <c r="A242" s="39"/>
      <c r="B242" s="40"/>
      <c r="C242" s="219" t="s">
        <v>569</v>
      </c>
      <c r="D242" s="219" t="s">
        <v>156</v>
      </c>
      <c r="E242" s="220" t="s">
        <v>1808</v>
      </c>
      <c r="F242" s="221" t="s">
        <v>1809</v>
      </c>
      <c r="G242" s="222" t="s">
        <v>1651</v>
      </c>
      <c r="H242" s="223">
        <v>1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161</v>
      </c>
      <c r="AT242" s="230" t="s">
        <v>156</v>
      </c>
      <c r="AU242" s="230" t="s">
        <v>86</v>
      </c>
      <c r="AY242" s="18" t="s">
        <v>154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86</v>
      </c>
      <c r="BK242" s="231">
        <f>ROUND(I242*H242,2)</f>
        <v>0</v>
      </c>
      <c r="BL242" s="18" t="s">
        <v>161</v>
      </c>
      <c r="BM242" s="230" t="s">
        <v>927</v>
      </c>
    </row>
    <row r="243" s="2" customFormat="1" ht="21.75" customHeight="1">
      <c r="A243" s="39"/>
      <c r="B243" s="40"/>
      <c r="C243" s="219" t="s">
        <v>573</v>
      </c>
      <c r="D243" s="219" t="s">
        <v>156</v>
      </c>
      <c r="E243" s="220" t="s">
        <v>1810</v>
      </c>
      <c r="F243" s="221" t="s">
        <v>1811</v>
      </c>
      <c r="G243" s="222" t="s">
        <v>1594</v>
      </c>
      <c r="H243" s="223">
        <v>5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161</v>
      </c>
      <c r="AT243" s="230" t="s">
        <v>156</v>
      </c>
      <c r="AU243" s="230" t="s">
        <v>86</v>
      </c>
      <c r="AY243" s="18" t="s">
        <v>154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161</v>
      </c>
      <c r="BM243" s="230" t="s">
        <v>937</v>
      </c>
    </row>
    <row r="244" s="2" customFormat="1" ht="16.5" customHeight="1">
      <c r="A244" s="39"/>
      <c r="B244" s="40"/>
      <c r="C244" s="219" t="s">
        <v>577</v>
      </c>
      <c r="D244" s="219" t="s">
        <v>156</v>
      </c>
      <c r="E244" s="220" t="s">
        <v>1812</v>
      </c>
      <c r="F244" s="221" t="s">
        <v>1813</v>
      </c>
      <c r="G244" s="222" t="s">
        <v>1651</v>
      </c>
      <c r="H244" s="223">
        <v>1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43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161</v>
      </c>
      <c r="AT244" s="230" t="s">
        <v>156</v>
      </c>
      <c r="AU244" s="230" t="s">
        <v>86</v>
      </c>
      <c r="AY244" s="18" t="s">
        <v>154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86</v>
      </c>
      <c r="BK244" s="231">
        <f>ROUND(I244*H244,2)</f>
        <v>0</v>
      </c>
      <c r="BL244" s="18" t="s">
        <v>161</v>
      </c>
      <c r="BM244" s="230" t="s">
        <v>954</v>
      </c>
    </row>
    <row r="245" s="2" customFormat="1" ht="16.5" customHeight="1">
      <c r="A245" s="39"/>
      <c r="B245" s="40"/>
      <c r="C245" s="219" t="s">
        <v>581</v>
      </c>
      <c r="D245" s="219" t="s">
        <v>156</v>
      </c>
      <c r="E245" s="220" t="s">
        <v>1814</v>
      </c>
      <c r="F245" s="221" t="s">
        <v>1815</v>
      </c>
      <c r="G245" s="222" t="s">
        <v>1594</v>
      </c>
      <c r="H245" s="223">
        <v>10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43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161</v>
      </c>
      <c r="AT245" s="230" t="s">
        <v>156</v>
      </c>
      <c r="AU245" s="230" t="s">
        <v>86</v>
      </c>
      <c r="AY245" s="18" t="s">
        <v>154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86</v>
      </c>
      <c r="BK245" s="231">
        <f>ROUND(I245*H245,2)</f>
        <v>0</v>
      </c>
      <c r="BL245" s="18" t="s">
        <v>161</v>
      </c>
      <c r="BM245" s="230" t="s">
        <v>962</v>
      </c>
    </row>
    <row r="246" s="2" customFormat="1" ht="24.15" customHeight="1">
      <c r="A246" s="39"/>
      <c r="B246" s="40"/>
      <c r="C246" s="219" t="s">
        <v>585</v>
      </c>
      <c r="D246" s="219" t="s">
        <v>156</v>
      </c>
      <c r="E246" s="220" t="s">
        <v>1816</v>
      </c>
      <c r="F246" s="221" t="s">
        <v>1817</v>
      </c>
      <c r="G246" s="222" t="s">
        <v>1651</v>
      </c>
      <c r="H246" s="223">
        <v>1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161</v>
      </c>
      <c r="AT246" s="230" t="s">
        <v>156</v>
      </c>
      <c r="AU246" s="230" t="s">
        <v>86</v>
      </c>
      <c r="AY246" s="18" t="s">
        <v>154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161</v>
      </c>
      <c r="BM246" s="230" t="s">
        <v>973</v>
      </c>
    </row>
    <row r="247" s="2" customFormat="1" ht="16.5" customHeight="1">
      <c r="A247" s="39"/>
      <c r="B247" s="40"/>
      <c r="C247" s="219" t="s">
        <v>589</v>
      </c>
      <c r="D247" s="219" t="s">
        <v>156</v>
      </c>
      <c r="E247" s="220" t="s">
        <v>1818</v>
      </c>
      <c r="F247" s="221" t="s">
        <v>1819</v>
      </c>
      <c r="G247" s="222" t="s">
        <v>1651</v>
      </c>
      <c r="H247" s="223">
        <v>1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43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161</v>
      </c>
      <c r="AT247" s="230" t="s">
        <v>156</v>
      </c>
      <c r="AU247" s="230" t="s">
        <v>86</v>
      </c>
      <c r="AY247" s="18" t="s">
        <v>154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86</v>
      </c>
      <c r="BK247" s="231">
        <f>ROUND(I247*H247,2)</f>
        <v>0</v>
      </c>
      <c r="BL247" s="18" t="s">
        <v>161</v>
      </c>
      <c r="BM247" s="230" t="s">
        <v>986</v>
      </c>
    </row>
    <row r="248" s="2" customFormat="1" ht="24.15" customHeight="1">
      <c r="A248" s="39"/>
      <c r="B248" s="40"/>
      <c r="C248" s="219" t="s">
        <v>593</v>
      </c>
      <c r="D248" s="219" t="s">
        <v>156</v>
      </c>
      <c r="E248" s="220" t="s">
        <v>1820</v>
      </c>
      <c r="F248" s="221" t="s">
        <v>1821</v>
      </c>
      <c r="G248" s="222" t="s">
        <v>1651</v>
      </c>
      <c r="H248" s="223">
        <v>1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43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161</v>
      </c>
      <c r="AT248" s="230" t="s">
        <v>156</v>
      </c>
      <c r="AU248" s="230" t="s">
        <v>86</v>
      </c>
      <c r="AY248" s="18" t="s">
        <v>154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86</v>
      </c>
      <c r="BK248" s="231">
        <f>ROUND(I248*H248,2)</f>
        <v>0</v>
      </c>
      <c r="BL248" s="18" t="s">
        <v>161</v>
      </c>
      <c r="BM248" s="230" t="s">
        <v>996</v>
      </c>
    </row>
    <row r="249" s="2" customFormat="1" ht="16.5" customHeight="1">
      <c r="A249" s="39"/>
      <c r="B249" s="40"/>
      <c r="C249" s="219" t="s">
        <v>597</v>
      </c>
      <c r="D249" s="219" t="s">
        <v>156</v>
      </c>
      <c r="E249" s="220" t="s">
        <v>1822</v>
      </c>
      <c r="F249" s="221" t="s">
        <v>1823</v>
      </c>
      <c r="G249" s="222" t="s">
        <v>1651</v>
      </c>
      <c r="H249" s="223">
        <v>1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161</v>
      </c>
      <c r="AT249" s="230" t="s">
        <v>156</v>
      </c>
      <c r="AU249" s="230" t="s">
        <v>86</v>
      </c>
      <c r="AY249" s="18" t="s">
        <v>154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86</v>
      </c>
      <c r="BK249" s="231">
        <f>ROUND(I249*H249,2)</f>
        <v>0</v>
      </c>
      <c r="BL249" s="18" t="s">
        <v>161</v>
      </c>
      <c r="BM249" s="230" t="s">
        <v>1006</v>
      </c>
    </row>
    <row r="250" s="2" customFormat="1" ht="24.15" customHeight="1">
      <c r="A250" s="39"/>
      <c r="B250" s="40"/>
      <c r="C250" s="219" t="s">
        <v>602</v>
      </c>
      <c r="D250" s="219" t="s">
        <v>156</v>
      </c>
      <c r="E250" s="220" t="s">
        <v>1824</v>
      </c>
      <c r="F250" s="221" t="s">
        <v>1825</v>
      </c>
      <c r="G250" s="222" t="s">
        <v>1651</v>
      </c>
      <c r="H250" s="223">
        <v>1</v>
      </c>
      <c r="I250" s="224"/>
      <c r="J250" s="225">
        <f>ROUND(I250*H250,2)</f>
        <v>0</v>
      </c>
      <c r="K250" s="221" t="s">
        <v>1</v>
      </c>
      <c r="L250" s="45"/>
      <c r="M250" s="290" t="s">
        <v>1</v>
      </c>
      <c r="N250" s="291" t="s">
        <v>43</v>
      </c>
      <c r="O250" s="292"/>
      <c r="P250" s="293">
        <f>O250*H250</f>
        <v>0</v>
      </c>
      <c r="Q250" s="293">
        <v>0</v>
      </c>
      <c r="R250" s="293">
        <f>Q250*H250</f>
        <v>0</v>
      </c>
      <c r="S250" s="293">
        <v>0</v>
      </c>
      <c r="T250" s="29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161</v>
      </c>
      <c r="AT250" s="230" t="s">
        <v>156</v>
      </c>
      <c r="AU250" s="230" t="s">
        <v>86</v>
      </c>
      <c r="AY250" s="18" t="s">
        <v>154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161</v>
      </c>
      <c r="BM250" s="230" t="s">
        <v>1014</v>
      </c>
    </row>
    <row r="251" s="2" customFormat="1" ht="6.96" customHeight="1">
      <c r="A251" s="39"/>
      <c r="B251" s="67"/>
      <c r="C251" s="68"/>
      <c r="D251" s="68"/>
      <c r="E251" s="68"/>
      <c r="F251" s="68"/>
      <c r="G251" s="68"/>
      <c r="H251" s="68"/>
      <c r="I251" s="68"/>
      <c r="J251" s="68"/>
      <c r="K251" s="68"/>
      <c r="L251" s="45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DnZRlb8F1cGMr8DqJBnjTm+mCo4ohQ/B57I6M0SVMWhcgKIC1ZuYAscmShsCGZIkGJZSMCwP4MIquuI4SypQWw==" hashValue="Cy2yYvSkDvreItTnUwO+mUHDw/NPUNqHGalEfz9kq1B9+wxNuO9wTLKicWX03+SOlzEltylK+eSj00VyZECt+Q==" algorithmName="SHA-512" password="CC35"/>
  <autoFilter ref="C139:K250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ROUND((SUM(BE122:BE208)),  2)</f>
        <v>0</v>
      </c>
      <c r="G33" s="39"/>
      <c r="H33" s="39"/>
      <c r="I33" s="156">
        <v>0.20999999999999999</v>
      </c>
      <c r="J33" s="155">
        <f>ROUND(((SUM(BE122:BE208))*I33),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ROUND((SUM(BF122:BF208)),  2)</f>
        <v>0</v>
      </c>
      <c r="G34" s="39"/>
      <c r="H34" s="39"/>
      <c r="I34" s="156">
        <v>0.14999999999999999</v>
      </c>
      <c r="J34" s="155">
        <f>ROUND(((SUM(BF122:BF208))*I34),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ROUND((SUM(BG122:BG208)),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ROUND((SUM(BH122:BH208)),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ROUND((SUM(BI122:BI208)),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1827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1827</v>
      </c>
      <c r="E98" s="183"/>
      <c r="F98" s="183"/>
      <c r="G98" s="183"/>
      <c r="H98" s="183"/>
      <c r="I98" s="183"/>
      <c r="J98" s="184">
        <f>J138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1827</v>
      </c>
      <c r="E99" s="183"/>
      <c r="F99" s="183"/>
      <c r="G99" s="183"/>
      <c r="H99" s="183"/>
      <c r="I99" s="183"/>
      <c r="J99" s="184">
        <f>J163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1827</v>
      </c>
      <c r="E100" s="183"/>
      <c r="F100" s="183"/>
      <c r="G100" s="183"/>
      <c r="H100" s="183"/>
      <c r="I100" s="183"/>
      <c r="J100" s="184">
        <f>J174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1827</v>
      </c>
      <c r="E101" s="183"/>
      <c r="F101" s="183"/>
      <c r="G101" s="183"/>
      <c r="H101" s="183"/>
      <c r="I101" s="183"/>
      <c r="J101" s="184">
        <f>J191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1827</v>
      </c>
      <c r="E102" s="183"/>
      <c r="F102" s="183"/>
      <c r="G102" s="183"/>
      <c r="H102" s="183"/>
      <c r="I102" s="183"/>
      <c r="J102" s="184">
        <f>J196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Přístavba a nástavba hasičské zbrojnice JSDH Zaječov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05 - Vzduchotechnika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Zaječov č.p. 265</v>
      </c>
      <c r="G116" s="41"/>
      <c r="H116" s="41"/>
      <c r="I116" s="33" t="s">
        <v>22</v>
      </c>
      <c r="J116" s="80" t="str">
        <f>IF(J12="","",J12)</f>
        <v>15. 4. 2022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Obec Zaječov</v>
      </c>
      <c r="G118" s="41"/>
      <c r="H118" s="41"/>
      <c r="I118" s="33" t="s">
        <v>30</v>
      </c>
      <c r="J118" s="37" t="str">
        <f>E21</f>
        <v>Ing Miroslav Andrt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Jan Petr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140</v>
      </c>
      <c r="D121" s="195" t="s">
        <v>63</v>
      </c>
      <c r="E121" s="195" t="s">
        <v>59</v>
      </c>
      <c r="F121" s="195" t="s">
        <v>60</v>
      </c>
      <c r="G121" s="195" t="s">
        <v>141</v>
      </c>
      <c r="H121" s="195" t="s">
        <v>142</v>
      </c>
      <c r="I121" s="195" t="s">
        <v>143</v>
      </c>
      <c r="J121" s="195" t="s">
        <v>113</v>
      </c>
      <c r="K121" s="196" t="s">
        <v>144</v>
      </c>
      <c r="L121" s="197"/>
      <c r="M121" s="101" t="s">
        <v>1</v>
      </c>
      <c r="N121" s="102" t="s">
        <v>42</v>
      </c>
      <c r="O121" s="102" t="s">
        <v>145</v>
      </c>
      <c r="P121" s="102" t="s">
        <v>146</v>
      </c>
      <c r="Q121" s="102" t="s">
        <v>147</v>
      </c>
      <c r="R121" s="102" t="s">
        <v>148</v>
      </c>
      <c r="S121" s="102" t="s">
        <v>149</v>
      </c>
      <c r="T121" s="103" t="s">
        <v>150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151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P123+P138+P163+P174+P191+P196</f>
        <v>0</v>
      </c>
      <c r="Q122" s="105"/>
      <c r="R122" s="200">
        <f>R123+R138+R163+R174+R191+R196</f>
        <v>0</v>
      </c>
      <c r="S122" s="105"/>
      <c r="T122" s="201">
        <f>T123+T138+T163+T174+T191+T196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115</v>
      </c>
      <c r="BK122" s="202">
        <f>BK123+BK138+BK163+BK174+BK191+BK196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1828</v>
      </c>
      <c r="F123" s="206" t="s">
        <v>1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SUM(P124:P137)</f>
        <v>0</v>
      </c>
      <c r="Q123" s="211"/>
      <c r="R123" s="212">
        <f>SUM(R124:R137)</f>
        <v>0</v>
      </c>
      <c r="S123" s="211"/>
      <c r="T123" s="213">
        <f>SUM(T124:T137)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78</v>
      </c>
      <c r="AY123" s="214" t="s">
        <v>154</v>
      </c>
      <c r="BK123" s="216">
        <f>SUM(BK124:BK137)</f>
        <v>0</v>
      </c>
    </row>
    <row r="124" s="2" customFormat="1" ht="55.5" customHeight="1">
      <c r="A124" s="39"/>
      <c r="B124" s="40"/>
      <c r="C124" s="219" t="s">
        <v>86</v>
      </c>
      <c r="D124" s="219" t="s">
        <v>156</v>
      </c>
      <c r="E124" s="220" t="s">
        <v>1829</v>
      </c>
      <c r="F124" s="221" t="s">
        <v>1830</v>
      </c>
      <c r="G124" s="222" t="s">
        <v>1632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161</v>
      </c>
      <c r="AT124" s="230" t="s">
        <v>156</v>
      </c>
      <c r="AU124" s="230" t="s">
        <v>86</v>
      </c>
      <c r="AY124" s="18" t="s">
        <v>154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161</v>
      </c>
      <c r="BM124" s="230" t="s">
        <v>88</v>
      </c>
    </row>
    <row r="125" s="2" customFormat="1" ht="24.15" customHeight="1">
      <c r="A125" s="39"/>
      <c r="B125" s="40"/>
      <c r="C125" s="219" t="s">
        <v>78</v>
      </c>
      <c r="D125" s="219" t="s">
        <v>156</v>
      </c>
      <c r="E125" s="220" t="s">
        <v>1831</v>
      </c>
      <c r="F125" s="221" t="s">
        <v>1832</v>
      </c>
      <c r="G125" s="222" t="s">
        <v>1632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161</v>
      </c>
      <c r="AT125" s="230" t="s">
        <v>156</v>
      </c>
      <c r="AU125" s="230" t="s">
        <v>86</v>
      </c>
      <c r="AY125" s="18" t="s">
        <v>154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161</v>
      </c>
      <c r="BM125" s="230" t="s">
        <v>161</v>
      </c>
    </row>
    <row r="126" s="2" customFormat="1" ht="62.7" customHeight="1">
      <c r="A126" s="39"/>
      <c r="B126" s="40"/>
      <c r="C126" s="219" t="s">
        <v>88</v>
      </c>
      <c r="D126" s="219" t="s">
        <v>156</v>
      </c>
      <c r="E126" s="220" t="s">
        <v>1833</v>
      </c>
      <c r="F126" s="221" t="s">
        <v>1834</v>
      </c>
      <c r="G126" s="222" t="s">
        <v>1632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161</v>
      </c>
      <c r="AT126" s="230" t="s">
        <v>156</v>
      </c>
      <c r="AU126" s="230" t="s">
        <v>86</v>
      </c>
      <c r="AY126" s="18" t="s">
        <v>154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161</v>
      </c>
      <c r="BM126" s="230" t="s">
        <v>187</v>
      </c>
    </row>
    <row r="127" s="2" customFormat="1" ht="24.15" customHeight="1">
      <c r="A127" s="39"/>
      <c r="B127" s="40"/>
      <c r="C127" s="219" t="s">
        <v>78</v>
      </c>
      <c r="D127" s="219" t="s">
        <v>156</v>
      </c>
      <c r="E127" s="220" t="s">
        <v>1831</v>
      </c>
      <c r="F127" s="221" t="s">
        <v>1832</v>
      </c>
      <c r="G127" s="222" t="s">
        <v>1632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161</v>
      </c>
      <c r="AT127" s="230" t="s">
        <v>156</v>
      </c>
      <c r="AU127" s="230" t="s">
        <v>86</v>
      </c>
      <c r="AY127" s="18" t="s">
        <v>154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161</v>
      </c>
      <c r="BM127" s="230" t="s">
        <v>199</v>
      </c>
    </row>
    <row r="128" s="2" customFormat="1" ht="62.7" customHeight="1">
      <c r="A128" s="39"/>
      <c r="B128" s="40"/>
      <c r="C128" s="219" t="s">
        <v>172</v>
      </c>
      <c r="D128" s="219" t="s">
        <v>156</v>
      </c>
      <c r="E128" s="220" t="s">
        <v>1835</v>
      </c>
      <c r="F128" s="221" t="s">
        <v>1836</v>
      </c>
      <c r="G128" s="222" t="s">
        <v>1632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161</v>
      </c>
      <c r="AT128" s="230" t="s">
        <v>156</v>
      </c>
      <c r="AU128" s="230" t="s">
        <v>86</v>
      </c>
      <c r="AY128" s="18" t="s">
        <v>154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161</v>
      </c>
      <c r="BM128" s="230" t="s">
        <v>209</v>
      </c>
    </row>
    <row r="129" s="2" customFormat="1" ht="24.15" customHeight="1">
      <c r="A129" s="39"/>
      <c r="B129" s="40"/>
      <c r="C129" s="219" t="s">
        <v>78</v>
      </c>
      <c r="D129" s="219" t="s">
        <v>156</v>
      </c>
      <c r="E129" s="220" t="s">
        <v>1837</v>
      </c>
      <c r="F129" s="221" t="s">
        <v>1838</v>
      </c>
      <c r="G129" s="222" t="s">
        <v>1632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161</v>
      </c>
      <c r="AT129" s="230" t="s">
        <v>156</v>
      </c>
      <c r="AU129" s="230" t="s">
        <v>86</v>
      </c>
      <c r="AY129" s="18" t="s">
        <v>154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161</v>
      </c>
      <c r="BM129" s="230" t="s">
        <v>219</v>
      </c>
    </row>
    <row r="130" s="2" customFormat="1" ht="55.5" customHeight="1">
      <c r="A130" s="39"/>
      <c r="B130" s="40"/>
      <c r="C130" s="219" t="s">
        <v>161</v>
      </c>
      <c r="D130" s="219" t="s">
        <v>156</v>
      </c>
      <c r="E130" s="220" t="s">
        <v>1839</v>
      </c>
      <c r="F130" s="221" t="s">
        <v>1840</v>
      </c>
      <c r="G130" s="222" t="s">
        <v>1632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161</v>
      </c>
      <c r="AT130" s="230" t="s">
        <v>156</v>
      </c>
      <c r="AU130" s="230" t="s">
        <v>86</v>
      </c>
      <c r="AY130" s="18" t="s">
        <v>154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161</v>
      </c>
      <c r="BM130" s="230" t="s">
        <v>230</v>
      </c>
    </row>
    <row r="131" s="2" customFormat="1" ht="16.5" customHeight="1">
      <c r="A131" s="39"/>
      <c r="B131" s="40"/>
      <c r="C131" s="219" t="s">
        <v>78</v>
      </c>
      <c r="D131" s="219" t="s">
        <v>156</v>
      </c>
      <c r="E131" s="220" t="s">
        <v>1841</v>
      </c>
      <c r="F131" s="221" t="s">
        <v>1842</v>
      </c>
      <c r="G131" s="222" t="s">
        <v>1632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161</v>
      </c>
      <c r="AT131" s="230" t="s">
        <v>156</v>
      </c>
      <c r="AU131" s="230" t="s">
        <v>86</v>
      </c>
      <c r="AY131" s="18" t="s">
        <v>154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161</v>
      </c>
      <c r="BM131" s="230" t="s">
        <v>239</v>
      </c>
    </row>
    <row r="132" s="2" customFormat="1" ht="24.15" customHeight="1">
      <c r="A132" s="39"/>
      <c r="B132" s="40"/>
      <c r="C132" s="219" t="s">
        <v>183</v>
      </c>
      <c r="D132" s="219" t="s">
        <v>156</v>
      </c>
      <c r="E132" s="220" t="s">
        <v>1843</v>
      </c>
      <c r="F132" s="221" t="s">
        <v>1844</v>
      </c>
      <c r="G132" s="222" t="s">
        <v>1632</v>
      </c>
      <c r="H132" s="223">
        <v>3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161</v>
      </c>
      <c r="AT132" s="230" t="s">
        <v>156</v>
      </c>
      <c r="AU132" s="230" t="s">
        <v>86</v>
      </c>
      <c r="AY132" s="18" t="s">
        <v>154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161</v>
      </c>
      <c r="BM132" s="230" t="s">
        <v>248</v>
      </c>
    </row>
    <row r="133" s="2" customFormat="1" ht="24.15" customHeight="1">
      <c r="A133" s="39"/>
      <c r="B133" s="40"/>
      <c r="C133" s="219" t="s">
        <v>78</v>
      </c>
      <c r="D133" s="219" t="s">
        <v>156</v>
      </c>
      <c r="E133" s="220" t="s">
        <v>1845</v>
      </c>
      <c r="F133" s="221" t="s">
        <v>1846</v>
      </c>
      <c r="G133" s="222" t="s">
        <v>1</v>
      </c>
      <c r="H133" s="223">
        <v>0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161</v>
      </c>
      <c r="AT133" s="230" t="s">
        <v>156</v>
      </c>
      <c r="AU133" s="230" t="s">
        <v>86</v>
      </c>
      <c r="AY133" s="18" t="s">
        <v>154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161</v>
      </c>
      <c r="BM133" s="230" t="s">
        <v>259</v>
      </c>
    </row>
    <row r="134" s="2" customFormat="1" ht="16.5" customHeight="1">
      <c r="A134" s="39"/>
      <c r="B134" s="40"/>
      <c r="C134" s="219" t="s">
        <v>187</v>
      </c>
      <c r="D134" s="219" t="s">
        <v>156</v>
      </c>
      <c r="E134" s="220" t="s">
        <v>1847</v>
      </c>
      <c r="F134" s="221" t="s">
        <v>1848</v>
      </c>
      <c r="G134" s="222" t="s">
        <v>1719</v>
      </c>
      <c r="H134" s="223">
        <v>2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161</v>
      </c>
      <c r="AT134" s="230" t="s">
        <v>156</v>
      </c>
      <c r="AU134" s="230" t="s">
        <v>86</v>
      </c>
      <c r="AY134" s="18" t="s">
        <v>154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161</v>
      </c>
      <c r="BM134" s="230" t="s">
        <v>270</v>
      </c>
    </row>
    <row r="135" s="2" customFormat="1" ht="16.5" customHeight="1">
      <c r="A135" s="39"/>
      <c r="B135" s="40"/>
      <c r="C135" s="219" t="s">
        <v>194</v>
      </c>
      <c r="D135" s="219" t="s">
        <v>156</v>
      </c>
      <c r="E135" s="220" t="s">
        <v>1849</v>
      </c>
      <c r="F135" s="221" t="s">
        <v>1850</v>
      </c>
      <c r="G135" s="222" t="s">
        <v>159</v>
      </c>
      <c r="H135" s="223">
        <v>2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161</v>
      </c>
      <c r="AT135" s="230" t="s">
        <v>156</v>
      </c>
      <c r="AU135" s="230" t="s">
        <v>86</v>
      </c>
      <c r="AY135" s="18" t="s">
        <v>154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161</v>
      </c>
      <c r="BM135" s="230" t="s">
        <v>299</v>
      </c>
    </row>
    <row r="136" s="2" customFormat="1" ht="24.15" customHeight="1">
      <c r="A136" s="39"/>
      <c r="B136" s="40"/>
      <c r="C136" s="219" t="s">
        <v>199</v>
      </c>
      <c r="D136" s="219" t="s">
        <v>156</v>
      </c>
      <c r="E136" s="220" t="s">
        <v>1851</v>
      </c>
      <c r="F136" s="221" t="s">
        <v>1852</v>
      </c>
      <c r="G136" s="222" t="s">
        <v>1712</v>
      </c>
      <c r="H136" s="223">
        <v>2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161</v>
      </c>
      <c r="AT136" s="230" t="s">
        <v>156</v>
      </c>
      <c r="AU136" s="230" t="s">
        <v>86</v>
      </c>
      <c r="AY136" s="18" t="s">
        <v>154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161</v>
      </c>
      <c r="BM136" s="230" t="s">
        <v>309</v>
      </c>
    </row>
    <row r="137" s="2" customFormat="1" ht="16.5" customHeight="1">
      <c r="A137" s="39"/>
      <c r="B137" s="40"/>
      <c r="C137" s="219" t="s">
        <v>203</v>
      </c>
      <c r="D137" s="219" t="s">
        <v>156</v>
      </c>
      <c r="E137" s="220" t="s">
        <v>1853</v>
      </c>
      <c r="F137" s="221" t="s">
        <v>1854</v>
      </c>
      <c r="G137" s="222" t="s">
        <v>1632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161</v>
      </c>
      <c r="AT137" s="230" t="s">
        <v>156</v>
      </c>
      <c r="AU137" s="230" t="s">
        <v>86</v>
      </c>
      <c r="AY137" s="18" t="s">
        <v>154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161</v>
      </c>
      <c r="BM137" s="230" t="s">
        <v>317</v>
      </c>
    </row>
    <row r="138" s="12" customFormat="1" ht="25.92" customHeight="1">
      <c r="A138" s="12"/>
      <c r="B138" s="203"/>
      <c r="C138" s="204"/>
      <c r="D138" s="205" t="s">
        <v>77</v>
      </c>
      <c r="E138" s="206" t="s">
        <v>1828</v>
      </c>
      <c r="F138" s="206" t="s">
        <v>1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SUM(P139:P162)</f>
        <v>0</v>
      </c>
      <c r="Q138" s="211"/>
      <c r="R138" s="212">
        <f>SUM(R139:R162)</f>
        <v>0</v>
      </c>
      <c r="S138" s="211"/>
      <c r="T138" s="213">
        <f>SUM(T139:T162)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86</v>
      </c>
      <c r="AT138" s="215" t="s">
        <v>77</v>
      </c>
      <c r="AU138" s="215" t="s">
        <v>78</v>
      </c>
      <c r="AY138" s="214" t="s">
        <v>154</v>
      </c>
      <c r="BK138" s="216">
        <f>SUM(BK139:BK162)</f>
        <v>0</v>
      </c>
    </row>
    <row r="139" s="2" customFormat="1" ht="55.5" customHeight="1">
      <c r="A139" s="39"/>
      <c r="B139" s="40"/>
      <c r="C139" s="219" t="s">
        <v>209</v>
      </c>
      <c r="D139" s="219" t="s">
        <v>156</v>
      </c>
      <c r="E139" s="220" t="s">
        <v>1855</v>
      </c>
      <c r="F139" s="221" t="s">
        <v>1856</v>
      </c>
      <c r="G139" s="222" t="s">
        <v>1632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161</v>
      </c>
      <c r="AT139" s="230" t="s">
        <v>156</v>
      </c>
      <c r="AU139" s="230" t="s">
        <v>86</v>
      </c>
      <c r="AY139" s="18" t="s">
        <v>154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161</v>
      </c>
      <c r="BM139" s="230" t="s">
        <v>325</v>
      </c>
    </row>
    <row r="140" s="2" customFormat="1" ht="24.15" customHeight="1">
      <c r="A140" s="39"/>
      <c r="B140" s="40"/>
      <c r="C140" s="219" t="s">
        <v>78</v>
      </c>
      <c r="D140" s="219" t="s">
        <v>156</v>
      </c>
      <c r="E140" s="220" t="s">
        <v>1857</v>
      </c>
      <c r="F140" s="221" t="s">
        <v>1858</v>
      </c>
      <c r="G140" s="222" t="s">
        <v>1632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161</v>
      </c>
      <c r="AT140" s="230" t="s">
        <v>156</v>
      </c>
      <c r="AU140" s="230" t="s">
        <v>86</v>
      </c>
      <c r="AY140" s="18" t="s">
        <v>154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161</v>
      </c>
      <c r="BM140" s="230" t="s">
        <v>333</v>
      </c>
    </row>
    <row r="141" s="2" customFormat="1" ht="62.7" customHeight="1">
      <c r="A141" s="39"/>
      <c r="B141" s="40"/>
      <c r="C141" s="219" t="s">
        <v>215</v>
      </c>
      <c r="D141" s="219" t="s">
        <v>156</v>
      </c>
      <c r="E141" s="220" t="s">
        <v>1859</v>
      </c>
      <c r="F141" s="221" t="s">
        <v>1860</v>
      </c>
      <c r="G141" s="222" t="s">
        <v>1632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161</v>
      </c>
      <c r="AT141" s="230" t="s">
        <v>156</v>
      </c>
      <c r="AU141" s="230" t="s">
        <v>86</v>
      </c>
      <c r="AY141" s="18" t="s">
        <v>154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161</v>
      </c>
      <c r="BM141" s="230" t="s">
        <v>343</v>
      </c>
    </row>
    <row r="142" s="2" customFormat="1" ht="24.15" customHeight="1">
      <c r="A142" s="39"/>
      <c r="B142" s="40"/>
      <c r="C142" s="219" t="s">
        <v>78</v>
      </c>
      <c r="D142" s="219" t="s">
        <v>156</v>
      </c>
      <c r="E142" s="220" t="s">
        <v>1861</v>
      </c>
      <c r="F142" s="221" t="s">
        <v>1862</v>
      </c>
      <c r="G142" s="222" t="s">
        <v>1632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161</v>
      </c>
      <c r="AT142" s="230" t="s">
        <v>156</v>
      </c>
      <c r="AU142" s="230" t="s">
        <v>86</v>
      </c>
      <c r="AY142" s="18" t="s">
        <v>154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161</v>
      </c>
      <c r="BM142" s="230" t="s">
        <v>354</v>
      </c>
    </row>
    <row r="143" s="2" customFormat="1" ht="55.5" customHeight="1">
      <c r="A143" s="39"/>
      <c r="B143" s="40"/>
      <c r="C143" s="219" t="s">
        <v>219</v>
      </c>
      <c r="D143" s="219" t="s">
        <v>156</v>
      </c>
      <c r="E143" s="220" t="s">
        <v>1855</v>
      </c>
      <c r="F143" s="221" t="s">
        <v>1856</v>
      </c>
      <c r="G143" s="222" t="s">
        <v>1632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161</v>
      </c>
      <c r="AT143" s="230" t="s">
        <v>156</v>
      </c>
      <c r="AU143" s="230" t="s">
        <v>86</v>
      </c>
      <c r="AY143" s="18" t="s">
        <v>154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161</v>
      </c>
      <c r="BM143" s="230" t="s">
        <v>374</v>
      </c>
    </row>
    <row r="144" s="2" customFormat="1" ht="24.15" customHeight="1">
      <c r="A144" s="39"/>
      <c r="B144" s="40"/>
      <c r="C144" s="219" t="s">
        <v>78</v>
      </c>
      <c r="D144" s="219" t="s">
        <v>156</v>
      </c>
      <c r="E144" s="220" t="s">
        <v>1857</v>
      </c>
      <c r="F144" s="221" t="s">
        <v>1858</v>
      </c>
      <c r="G144" s="222" t="s">
        <v>1632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161</v>
      </c>
      <c r="AT144" s="230" t="s">
        <v>156</v>
      </c>
      <c r="AU144" s="230" t="s">
        <v>86</v>
      </c>
      <c r="AY144" s="18" t="s">
        <v>154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161</v>
      </c>
      <c r="BM144" s="230" t="s">
        <v>388</v>
      </c>
    </row>
    <row r="145" s="2" customFormat="1" ht="21.75" customHeight="1">
      <c r="A145" s="39"/>
      <c r="B145" s="40"/>
      <c r="C145" s="219" t="s">
        <v>225</v>
      </c>
      <c r="D145" s="219" t="s">
        <v>156</v>
      </c>
      <c r="E145" s="220" t="s">
        <v>1863</v>
      </c>
      <c r="F145" s="221" t="s">
        <v>1864</v>
      </c>
      <c r="G145" s="222" t="s">
        <v>1632</v>
      </c>
      <c r="H145" s="223">
        <v>2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161</v>
      </c>
      <c r="AT145" s="230" t="s">
        <v>156</v>
      </c>
      <c r="AU145" s="230" t="s">
        <v>86</v>
      </c>
      <c r="AY145" s="18" t="s">
        <v>154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161</v>
      </c>
      <c r="BM145" s="230" t="s">
        <v>405</v>
      </c>
    </row>
    <row r="146" s="2" customFormat="1" ht="37.8" customHeight="1">
      <c r="A146" s="39"/>
      <c r="B146" s="40"/>
      <c r="C146" s="219" t="s">
        <v>230</v>
      </c>
      <c r="D146" s="219" t="s">
        <v>156</v>
      </c>
      <c r="E146" s="220" t="s">
        <v>1865</v>
      </c>
      <c r="F146" s="221" t="s">
        <v>1866</v>
      </c>
      <c r="G146" s="222" t="s">
        <v>1632</v>
      </c>
      <c r="H146" s="223">
        <v>2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161</v>
      </c>
      <c r="AT146" s="230" t="s">
        <v>156</v>
      </c>
      <c r="AU146" s="230" t="s">
        <v>86</v>
      </c>
      <c r="AY146" s="18" t="s">
        <v>154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161</v>
      </c>
      <c r="BM146" s="230" t="s">
        <v>414</v>
      </c>
    </row>
    <row r="147" s="2" customFormat="1" ht="33" customHeight="1">
      <c r="A147" s="39"/>
      <c r="B147" s="40"/>
      <c r="C147" s="219" t="s">
        <v>8</v>
      </c>
      <c r="D147" s="219" t="s">
        <v>156</v>
      </c>
      <c r="E147" s="220" t="s">
        <v>1867</v>
      </c>
      <c r="F147" s="221" t="s">
        <v>1868</v>
      </c>
      <c r="G147" s="222" t="s">
        <v>1632</v>
      </c>
      <c r="H147" s="223">
        <v>2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161</v>
      </c>
      <c r="AT147" s="230" t="s">
        <v>156</v>
      </c>
      <c r="AU147" s="230" t="s">
        <v>86</v>
      </c>
      <c r="AY147" s="18" t="s">
        <v>154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161</v>
      </c>
      <c r="BM147" s="230" t="s">
        <v>423</v>
      </c>
    </row>
    <row r="148" s="2" customFormat="1" ht="49.05" customHeight="1">
      <c r="A148" s="39"/>
      <c r="B148" s="40"/>
      <c r="C148" s="219" t="s">
        <v>239</v>
      </c>
      <c r="D148" s="219" t="s">
        <v>156</v>
      </c>
      <c r="E148" s="220" t="s">
        <v>1869</v>
      </c>
      <c r="F148" s="221" t="s">
        <v>1870</v>
      </c>
      <c r="G148" s="222" t="s">
        <v>1632</v>
      </c>
      <c r="H148" s="223">
        <v>5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161</v>
      </c>
      <c r="AT148" s="230" t="s">
        <v>156</v>
      </c>
      <c r="AU148" s="230" t="s">
        <v>86</v>
      </c>
      <c r="AY148" s="18" t="s">
        <v>154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161</v>
      </c>
      <c r="BM148" s="230" t="s">
        <v>438</v>
      </c>
    </row>
    <row r="149" s="2" customFormat="1" ht="37.8" customHeight="1">
      <c r="A149" s="39"/>
      <c r="B149" s="40"/>
      <c r="C149" s="219" t="s">
        <v>244</v>
      </c>
      <c r="D149" s="219" t="s">
        <v>156</v>
      </c>
      <c r="E149" s="220" t="s">
        <v>1871</v>
      </c>
      <c r="F149" s="221" t="s">
        <v>1872</v>
      </c>
      <c r="G149" s="222" t="s">
        <v>1632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161</v>
      </c>
      <c r="AT149" s="230" t="s">
        <v>156</v>
      </c>
      <c r="AU149" s="230" t="s">
        <v>86</v>
      </c>
      <c r="AY149" s="18" t="s">
        <v>154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161</v>
      </c>
      <c r="BM149" s="230" t="s">
        <v>448</v>
      </c>
    </row>
    <row r="150" s="2" customFormat="1" ht="37.8" customHeight="1">
      <c r="A150" s="39"/>
      <c r="B150" s="40"/>
      <c r="C150" s="219" t="s">
        <v>248</v>
      </c>
      <c r="D150" s="219" t="s">
        <v>156</v>
      </c>
      <c r="E150" s="220" t="s">
        <v>1873</v>
      </c>
      <c r="F150" s="221" t="s">
        <v>1874</v>
      </c>
      <c r="G150" s="222" t="s">
        <v>1632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161</v>
      </c>
      <c r="AT150" s="230" t="s">
        <v>156</v>
      </c>
      <c r="AU150" s="230" t="s">
        <v>86</v>
      </c>
      <c r="AY150" s="18" t="s">
        <v>154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161</v>
      </c>
      <c r="BM150" s="230" t="s">
        <v>458</v>
      </c>
    </row>
    <row r="151" s="2" customFormat="1" ht="37.8" customHeight="1">
      <c r="A151" s="39"/>
      <c r="B151" s="40"/>
      <c r="C151" s="219" t="s">
        <v>253</v>
      </c>
      <c r="D151" s="219" t="s">
        <v>156</v>
      </c>
      <c r="E151" s="220" t="s">
        <v>1875</v>
      </c>
      <c r="F151" s="221" t="s">
        <v>1876</v>
      </c>
      <c r="G151" s="222" t="s">
        <v>1632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161</v>
      </c>
      <c r="AT151" s="230" t="s">
        <v>156</v>
      </c>
      <c r="AU151" s="230" t="s">
        <v>86</v>
      </c>
      <c r="AY151" s="18" t="s">
        <v>154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161</v>
      </c>
      <c r="BM151" s="230" t="s">
        <v>468</v>
      </c>
    </row>
    <row r="152" s="2" customFormat="1" ht="44.25" customHeight="1">
      <c r="A152" s="39"/>
      <c r="B152" s="40"/>
      <c r="C152" s="219" t="s">
        <v>259</v>
      </c>
      <c r="D152" s="219" t="s">
        <v>156</v>
      </c>
      <c r="E152" s="220" t="s">
        <v>1877</v>
      </c>
      <c r="F152" s="221" t="s">
        <v>1878</v>
      </c>
      <c r="G152" s="222" t="s">
        <v>1632</v>
      </c>
      <c r="H152" s="223">
        <v>2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161</v>
      </c>
      <c r="AT152" s="230" t="s">
        <v>156</v>
      </c>
      <c r="AU152" s="230" t="s">
        <v>86</v>
      </c>
      <c r="AY152" s="18" t="s">
        <v>154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161</v>
      </c>
      <c r="BM152" s="230" t="s">
        <v>477</v>
      </c>
    </row>
    <row r="153" s="2" customFormat="1" ht="24.15" customHeight="1">
      <c r="A153" s="39"/>
      <c r="B153" s="40"/>
      <c r="C153" s="219" t="s">
        <v>78</v>
      </c>
      <c r="D153" s="219" t="s">
        <v>156</v>
      </c>
      <c r="E153" s="220" t="s">
        <v>1845</v>
      </c>
      <c r="F153" s="221" t="s">
        <v>1846</v>
      </c>
      <c r="G153" s="222" t="s">
        <v>1</v>
      </c>
      <c r="H153" s="223">
        <v>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161</v>
      </c>
      <c r="AT153" s="230" t="s">
        <v>156</v>
      </c>
      <c r="AU153" s="230" t="s">
        <v>86</v>
      </c>
      <c r="AY153" s="18" t="s">
        <v>154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161</v>
      </c>
      <c r="BM153" s="230" t="s">
        <v>486</v>
      </c>
    </row>
    <row r="154" s="2" customFormat="1" ht="16.5" customHeight="1">
      <c r="A154" s="39"/>
      <c r="B154" s="40"/>
      <c r="C154" s="219" t="s">
        <v>7</v>
      </c>
      <c r="D154" s="219" t="s">
        <v>156</v>
      </c>
      <c r="E154" s="220" t="s">
        <v>1879</v>
      </c>
      <c r="F154" s="221" t="s">
        <v>1848</v>
      </c>
      <c r="G154" s="222" t="s">
        <v>1719</v>
      </c>
      <c r="H154" s="223">
        <v>2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161</v>
      </c>
      <c r="AT154" s="230" t="s">
        <v>156</v>
      </c>
      <c r="AU154" s="230" t="s">
        <v>86</v>
      </c>
      <c r="AY154" s="18" t="s">
        <v>154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161</v>
      </c>
      <c r="BM154" s="230" t="s">
        <v>495</v>
      </c>
    </row>
    <row r="155" s="2" customFormat="1" ht="16.5" customHeight="1">
      <c r="A155" s="39"/>
      <c r="B155" s="40"/>
      <c r="C155" s="219" t="s">
        <v>270</v>
      </c>
      <c r="D155" s="219" t="s">
        <v>156</v>
      </c>
      <c r="E155" s="220" t="s">
        <v>1880</v>
      </c>
      <c r="F155" s="221" t="s">
        <v>1881</v>
      </c>
      <c r="G155" s="222" t="s">
        <v>1719</v>
      </c>
      <c r="H155" s="223">
        <v>5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161</v>
      </c>
      <c r="AT155" s="230" t="s">
        <v>156</v>
      </c>
      <c r="AU155" s="230" t="s">
        <v>86</v>
      </c>
      <c r="AY155" s="18" t="s">
        <v>154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161</v>
      </c>
      <c r="BM155" s="230" t="s">
        <v>504</v>
      </c>
    </row>
    <row r="156" s="2" customFormat="1" ht="16.5" customHeight="1">
      <c r="A156" s="39"/>
      <c r="B156" s="40"/>
      <c r="C156" s="219" t="s">
        <v>276</v>
      </c>
      <c r="D156" s="219" t="s">
        <v>156</v>
      </c>
      <c r="E156" s="220" t="s">
        <v>1882</v>
      </c>
      <c r="F156" s="221" t="s">
        <v>1883</v>
      </c>
      <c r="G156" s="222" t="s">
        <v>1719</v>
      </c>
      <c r="H156" s="223">
        <v>12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161</v>
      </c>
      <c r="AT156" s="230" t="s">
        <v>156</v>
      </c>
      <c r="AU156" s="230" t="s">
        <v>86</v>
      </c>
      <c r="AY156" s="18" t="s">
        <v>154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161</v>
      </c>
      <c r="BM156" s="230" t="s">
        <v>514</v>
      </c>
    </row>
    <row r="157" s="2" customFormat="1">
      <c r="A157" s="39"/>
      <c r="B157" s="40"/>
      <c r="C157" s="41"/>
      <c r="D157" s="234" t="s">
        <v>392</v>
      </c>
      <c r="E157" s="41"/>
      <c r="F157" s="286" t="s">
        <v>1884</v>
      </c>
      <c r="G157" s="41"/>
      <c r="H157" s="41"/>
      <c r="I157" s="287"/>
      <c r="J157" s="41"/>
      <c r="K157" s="41"/>
      <c r="L157" s="45"/>
      <c r="M157" s="288"/>
      <c r="N157" s="28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392</v>
      </c>
      <c r="AU157" s="18" t="s">
        <v>86</v>
      </c>
    </row>
    <row r="158" s="2" customFormat="1" ht="16.5" customHeight="1">
      <c r="A158" s="39"/>
      <c r="B158" s="40"/>
      <c r="C158" s="219" t="s">
        <v>299</v>
      </c>
      <c r="D158" s="219" t="s">
        <v>156</v>
      </c>
      <c r="E158" s="220" t="s">
        <v>1885</v>
      </c>
      <c r="F158" s="221" t="s">
        <v>1886</v>
      </c>
      <c r="G158" s="222" t="s">
        <v>1719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161</v>
      </c>
      <c r="AT158" s="230" t="s">
        <v>156</v>
      </c>
      <c r="AU158" s="230" t="s">
        <v>86</v>
      </c>
      <c r="AY158" s="18" t="s">
        <v>154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161</v>
      </c>
      <c r="BM158" s="230" t="s">
        <v>524</v>
      </c>
    </row>
    <row r="159" s="2" customFormat="1" ht="16.5" customHeight="1">
      <c r="A159" s="39"/>
      <c r="B159" s="40"/>
      <c r="C159" s="219" t="s">
        <v>304</v>
      </c>
      <c r="D159" s="219" t="s">
        <v>156</v>
      </c>
      <c r="E159" s="220" t="s">
        <v>1887</v>
      </c>
      <c r="F159" s="221" t="s">
        <v>1888</v>
      </c>
      <c r="G159" s="222" t="s">
        <v>159</v>
      </c>
      <c r="H159" s="223">
        <v>4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161</v>
      </c>
      <c r="AT159" s="230" t="s">
        <v>156</v>
      </c>
      <c r="AU159" s="230" t="s">
        <v>86</v>
      </c>
      <c r="AY159" s="18" t="s">
        <v>154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161</v>
      </c>
      <c r="BM159" s="230" t="s">
        <v>533</v>
      </c>
    </row>
    <row r="160" s="2" customFormat="1" ht="16.5" customHeight="1">
      <c r="A160" s="39"/>
      <c r="B160" s="40"/>
      <c r="C160" s="219" t="s">
        <v>309</v>
      </c>
      <c r="D160" s="219" t="s">
        <v>156</v>
      </c>
      <c r="E160" s="220" t="s">
        <v>1889</v>
      </c>
      <c r="F160" s="221" t="s">
        <v>1890</v>
      </c>
      <c r="G160" s="222" t="s">
        <v>1632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161</v>
      </c>
      <c r="AT160" s="230" t="s">
        <v>156</v>
      </c>
      <c r="AU160" s="230" t="s">
        <v>86</v>
      </c>
      <c r="AY160" s="18" t="s">
        <v>154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161</v>
      </c>
      <c r="BM160" s="230" t="s">
        <v>545</v>
      </c>
    </row>
    <row r="161" s="2" customFormat="1" ht="24.15" customHeight="1">
      <c r="A161" s="39"/>
      <c r="B161" s="40"/>
      <c r="C161" s="219" t="s">
        <v>313</v>
      </c>
      <c r="D161" s="219" t="s">
        <v>156</v>
      </c>
      <c r="E161" s="220" t="s">
        <v>1851</v>
      </c>
      <c r="F161" s="221" t="s">
        <v>1852</v>
      </c>
      <c r="G161" s="222" t="s">
        <v>1712</v>
      </c>
      <c r="H161" s="223">
        <v>5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161</v>
      </c>
      <c r="AT161" s="230" t="s">
        <v>156</v>
      </c>
      <c r="AU161" s="230" t="s">
        <v>86</v>
      </c>
      <c r="AY161" s="18" t="s">
        <v>154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161</v>
      </c>
      <c r="BM161" s="230" t="s">
        <v>554</v>
      </c>
    </row>
    <row r="162" s="2" customFormat="1" ht="16.5" customHeight="1">
      <c r="A162" s="39"/>
      <c r="B162" s="40"/>
      <c r="C162" s="219" t="s">
        <v>317</v>
      </c>
      <c r="D162" s="219" t="s">
        <v>156</v>
      </c>
      <c r="E162" s="220" t="s">
        <v>1891</v>
      </c>
      <c r="F162" s="221" t="s">
        <v>1854</v>
      </c>
      <c r="G162" s="222" t="s">
        <v>1632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161</v>
      </c>
      <c r="AT162" s="230" t="s">
        <v>156</v>
      </c>
      <c r="AU162" s="230" t="s">
        <v>86</v>
      </c>
      <c r="AY162" s="18" t="s">
        <v>154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161</v>
      </c>
      <c r="BM162" s="230" t="s">
        <v>564</v>
      </c>
    </row>
    <row r="163" s="12" customFormat="1" ht="25.92" customHeight="1">
      <c r="A163" s="12"/>
      <c r="B163" s="203"/>
      <c r="C163" s="204"/>
      <c r="D163" s="205" t="s">
        <v>77</v>
      </c>
      <c r="E163" s="206" t="s">
        <v>1828</v>
      </c>
      <c r="F163" s="206" t="s">
        <v>1</v>
      </c>
      <c r="G163" s="204"/>
      <c r="H163" s="204"/>
      <c r="I163" s="207"/>
      <c r="J163" s="208">
        <f>BK163</f>
        <v>0</v>
      </c>
      <c r="K163" s="204"/>
      <c r="L163" s="209"/>
      <c r="M163" s="210"/>
      <c r="N163" s="211"/>
      <c r="O163" s="211"/>
      <c r="P163" s="212">
        <f>SUM(P164:P173)</f>
        <v>0</v>
      </c>
      <c r="Q163" s="211"/>
      <c r="R163" s="212">
        <f>SUM(R164:R173)</f>
        <v>0</v>
      </c>
      <c r="S163" s="211"/>
      <c r="T163" s="213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86</v>
      </c>
      <c r="AT163" s="215" t="s">
        <v>77</v>
      </c>
      <c r="AU163" s="215" t="s">
        <v>78</v>
      </c>
      <c r="AY163" s="214" t="s">
        <v>154</v>
      </c>
      <c r="BK163" s="216">
        <f>SUM(BK164:BK173)</f>
        <v>0</v>
      </c>
    </row>
    <row r="164" s="2" customFormat="1" ht="49.05" customHeight="1">
      <c r="A164" s="39"/>
      <c r="B164" s="40"/>
      <c r="C164" s="219" t="s">
        <v>321</v>
      </c>
      <c r="D164" s="219" t="s">
        <v>156</v>
      </c>
      <c r="E164" s="220" t="s">
        <v>1892</v>
      </c>
      <c r="F164" s="221" t="s">
        <v>1893</v>
      </c>
      <c r="G164" s="222" t="s">
        <v>1632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161</v>
      </c>
      <c r="AT164" s="230" t="s">
        <v>156</v>
      </c>
      <c r="AU164" s="230" t="s">
        <v>86</v>
      </c>
      <c r="AY164" s="18" t="s">
        <v>154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161</v>
      </c>
      <c r="BM164" s="230" t="s">
        <v>573</v>
      </c>
    </row>
    <row r="165" s="2" customFormat="1" ht="24.15" customHeight="1">
      <c r="A165" s="39"/>
      <c r="B165" s="40"/>
      <c r="C165" s="219" t="s">
        <v>78</v>
      </c>
      <c r="D165" s="219" t="s">
        <v>156</v>
      </c>
      <c r="E165" s="220" t="s">
        <v>1894</v>
      </c>
      <c r="F165" s="221" t="s">
        <v>1895</v>
      </c>
      <c r="G165" s="222" t="s">
        <v>1632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161</v>
      </c>
      <c r="AT165" s="230" t="s">
        <v>156</v>
      </c>
      <c r="AU165" s="230" t="s">
        <v>86</v>
      </c>
      <c r="AY165" s="18" t="s">
        <v>154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161</v>
      </c>
      <c r="BM165" s="230" t="s">
        <v>581</v>
      </c>
    </row>
    <row r="166" s="2" customFormat="1" ht="16.5" customHeight="1">
      <c r="A166" s="39"/>
      <c r="B166" s="40"/>
      <c r="C166" s="219" t="s">
        <v>325</v>
      </c>
      <c r="D166" s="219" t="s">
        <v>156</v>
      </c>
      <c r="E166" s="220" t="s">
        <v>1896</v>
      </c>
      <c r="F166" s="221" t="s">
        <v>1897</v>
      </c>
      <c r="G166" s="222" t="s">
        <v>1632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161</v>
      </c>
      <c r="AT166" s="230" t="s">
        <v>156</v>
      </c>
      <c r="AU166" s="230" t="s">
        <v>86</v>
      </c>
      <c r="AY166" s="18" t="s">
        <v>154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161</v>
      </c>
      <c r="BM166" s="230" t="s">
        <v>589</v>
      </c>
    </row>
    <row r="167" s="2" customFormat="1" ht="44.25" customHeight="1">
      <c r="A167" s="39"/>
      <c r="B167" s="40"/>
      <c r="C167" s="219" t="s">
        <v>329</v>
      </c>
      <c r="D167" s="219" t="s">
        <v>156</v>
      </c>
      <c r="E167" s="220" t="s">
        <v>1898</v>
      </c>
      <c r="F167" s="221" t="s">
        <v>1899</v>
      </c>
      <c r="G167" s="222" t="s">
        <v>1632</v>
      </c>
      <c r="H167" s="223">
        <v>1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161</v>
      </c>
      <c r="AT167" s="230" t="s">
        <v>156</v>
      </c>
      <c r="AU167" s="230" t="s">
        <v>86</v>
      </c>
      <c r="AY167" s="18" t="s">
        <v>154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161</v>
      </c>
      <c r="BM167" s="230" t="s">
        <v>597</v>
      </c>
    </row>
    <row r="168" s="2" customFormat="1" ht="37.8" customHeight="1">
      <c r="A168" s="39"/>
      <c r="B168" s="40"/>
      <c r="C168" s="219" t="s">
        <v>333</v>
      </c>
      <c r="D168" s="219" t="s">
        <v>156</v>
      </c>
      <c r="E168" s="220" t="s">
        <v>1900</v>
      </c>
      <c r="F168" s="221" t="s">
        <v>1901</v>
      </c>
      <c r="G168" s="222" t="s">
        <v>1632</v>
      </c>
      <c r="H168" s="223">
        <v>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161</v>
      </c>
      <c r="AT168" s="230" t="s">
        <v>156</v>
      </c>
      <c r="AU168" s="230" t="s">
        <v>86</v>
      </c>
      <c r="AY168" s="18" t="s">
        <v>154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161</v>
      </c>
      <c r="BM168" s="230" t="s">
        <v>607</v>
      </c>
    </row>
    <row r="169" s="2" customFormat="1" ht="24.15" customHeight="1">
      <c r="A169" s="39"/>
      <c r="B169" s="40"/>
      <c r="C169" s="219" t="s">
        <v>78</v>
      </c>
      <c r="D169" s="219" t="s">
        <v>156</v>
      </c>
      <c r="E169" s="220" t="s">
        <v>1845</v>
      </c>
      <c r="F169" s="221" t="s">
        <v>1846</v>
      </c>
      <c r="G169" s="222" t="s">
        <v>1</v>
      </c>
      <c r="H169" s="223">
        <v>0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161</v>
      </c>
      <c r="AT169" s="230" t="s">
        <v>156</v>
      </c>
      <c r="AU169" s="230" t="s">
        <v>86</v>
      </c>
      <c r="AY169" s="18" t="s">
        <v>154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161</v>
      </c>
      <c r="BM169" s="230" t="s">
        <v>616</v>
      </c>
    </row>
    <row r="170" s="2" customFormat="1" ht="16.5" customHeight="1">
      <c r="A170" s="39"/>
      <c r="B170" s="40"/>
      <c r="C170" s="219" t="s">
        <v>337</v>
      </c>
      <c r="D170" s="219" t="s">
        <v>156</v>
      </c>
      <c r="E170" s="220" t="s">
        <v>1902</v>
      </c>
      <c r="F170" s="221" t="s">
        <v>1903</v>
      </c>
      <c r="G170" s="222" t="s">
        <v>1719</v>
      </c>
      <c r="H170" s="223">
        <v>1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161</v>
      </c>
      <c r="AT170" s="230" t="s">
        <v>156</v>
      </c>
      <c r="AU170" s="230" t="s">
        <v>86</v>
      </c>
      <c r="AY170" s="18" t="s">
        <v>154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161</v>
      </c>
      <c r="BM170" s="230" t="s">
        <v>624</v>
      </c>
    </row>
    <row r="171" s="2" customFormat="1" ht="16.5" customHeight="1">
      <c r="A171" s="39"/>
      <c r="B171" s="40"/>
      <c r="C171" s="219" t="s">
        <v>343</v>
      </c>
      <c r="D171" s="219" t="s">
        <v>156</v>
      </c>
      <c r="E171" s="220" t="s">
        <v>1849</v>
      </c>
      <c r="F171" s="221" t="s">
        <v>1850</v>
      </c>
      <c r="G171" s="222" t="s">
        <v>159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161</v>
      </c>
      <c r="AT171" s="230" t="s">
        <v>156</v>
      </c>
      <c r="AU171" s="230" t="s">
        <v>86</v>
      </c>
      <c r="AY171" s="18" t="s">
        <v>154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161</v>
      </c>
      <c r="BM171" s="230" t="s">
        <v>632</v>
      </c>
    </row>
    <row r="172" s="2" customFormat="1" ht="24.15" customHeight="1">
      <c r="A172" s="39"/>
      <c r="B172" s="40"/>
      <c r="C172" s="219" t="s">
        <v>349</v>
      </c>
      <c r="D172" s="219" t="s">
        <v>156</v>
      </c>
      <c r="E172" s="220" t="s">
        <v>1851</v>
      </c>
      <c r="F172" s="221" t="s">
        <v>1852</v>
      </c>
      <c r="G172" s="222" t="s">
        <v>1712</v>
      </c>
      <c r="H172" s="223">
        <v>2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161</v>
      </c>
      <c r="AT172" s="230" t="s">
        <v>156</v>
      </c>
      <c r="AU172" s="230" t="s">
        <v>86</v>
      </c>
      <c r="AY172" s="18" t="s">
        <v>154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161</v>
      </c>
      <c r="BM172" s="230" t="s">
        <v>641</v>
      </c>
    </row>
    <row r="173" s="2" customFormat="1" ht="16.5" customHeight="1">
      <c r="A173" s="39"/>
      <c r="B173" s="40"/>
      <c r="C173" s="219" t="s">
        <v>354</v>
      </c>
      <c r="D173" s="219" t="s">
        <v>156</v>
      </c>
      <c r="E173" s="220" t="s">
        <v>1904</v>
      </c>
      <c r="F173" s="221" t="s">
        <v>1854</v>
      </c>
      <c r="G173" s="222" t="s">
        <v>1632</v>
      </c>
      <c r="H173" s="223">
        <v>1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161</v>
      </c>
      <c r="AT173" s="230" t="s">
        <v>156</v>
      </c>
      <c r="AU173" s="230" t="s">
        <v>86</v>
      </c>
      <c r="AY173" s="18" t="s">
        <v>154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161</v>
      </c>
      <c r="BM173" s="230" t="s">
        <v>651</v>
      </c>
    </row>
    <row r="174" s="12" customFormat="1" ht="25.92" customHeight="1">
      <c r="A174" s="12"/>
      <c r="B174" s="203"/>
      <c r="C174" s="204"/>
      <c r="D174" s="205" t="s">
        <v>77</v>
      </c>
      <c r="E174" s="206" t="s">
        <v>1828</v>
      </c>
      <c r="F174" s="206" t="s">
        <v>1</v>
      </c>
      <c r="G174" s="204"/>
      <c r="H174" s="204"/>
      <c r="I174" s="207"/>
      <c r="J174" s="208">
        <f>BK174</f>
        <v>0</v>
      </c>
      <c r="K174" s="204"/>
      <c r="L174" s="209"/>
      <c r="M174" s="210"/>
      <c r="N174" s="211"/>
      <c r="O174" s="211"/>
      <c r="P174" s="212">
        <f>SUM(P175:P190)</f>
        <v>0</v>
      </c>
      <c r="Q174" s="211"/>
      <c r="R174" s="212">
        <f>SUM(R175:R190)</f>
        <v>0</v>
      </c>
      <c r="S174" s="211"/>
      <c r="T174" s="213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86</v>
      </c>
      <c r="AT174" s="215" t="s">
        <v>77</v>
      </c>
      <c r="AU174" s="215" t="s">
        <v>78</v>
      </c>
      <c r="AY174" s="214" t="s">
        <v>154</v>
      </c>
      <c r="BK174" s="216">
        <f>SUM(BK175:BK190)</f>
        <v>0</v>
      </c>
    </row>
    <row r="175" s="2" customFormat="1" ht="66.75" customHeight="1">
      <c r="A175" s="39"/>
      <c r="B175" s="40"/>
      <c r="C175" s="219" t="s">
        <v>364</v>
      </c>
      <c r="D175" s="219" t="s">
        <v>156</v>
      </c>
      <c r="E175" s="220" t="s">
        <v>1905</v>
      </c>
      <c r="F175" s="221" t="s">
        <v>1906</v>
      </c>
      <c r="G175" s="222" t="s">
        <v>1632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161</v>
      </c>
      <c r="AT175" s="230" t="s">
        <v>156</v>
      </c>
      <c r="AU175" s="230" t="s">
        <v>86</v>
      </c>
      <c r="AY175" s="18" t="s">
        <v>154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161</v>
      </c>
      <c r="BM175" s="230" t="s">
        <v>661</v>
      </c>
    </row>
    <row r="176" s="2" customFormat="1" ht="21.75" customHeight="1">
      <c r="A176" s="39"/>
      <c r="B176" s="40"/>
      <c r="C176" s="219" t="s">
        <v>78</v>
      </c>
      <c r="D176" s="219" t="s">
        <v>156</v>
      </c>
      <c r="E176" s="220" t="s">
        <v>1907</v>
      </c>
      <c r="F176" s="221" t="s">
        <v>1908</v>
      </c>
      <c r="G176" s="222" t="s">
        <v>1632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161</v>
      </c>
      <c r="AT176" s="230" t="s">
        <v>156</v>
      </c>
      <c r="AU176" s="230" t="s">
        <v>86</v>
      </c>
      <c r="AY176" s="18" t="s">
        <v>154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161</v>
      </c>
      <c r="BM176" s="230" t="s">
        <v>674</v>
      </c>
    </row>
    <row r="177" s="2" customFormat="1" ht="37.8" customHeight="1">
      <c r="A177" s="39"/>
      <c r="B177" s="40"/>
      <c r="C177" s="219" t="s">
        <v>374</v>
      </c>
      <c r="D177" s="219" t="s">
        <v>156</v>
      </c>
      <c r="E177" s="220" t="s">
        <v>1909</v>
      </c>
      <c r="F177" s="221" t="s">
        <v>1910</v>
      </c>
      <c r="G177" s="222" t="s">
        <v>1632</v>
      </c>
      <c r="H177" s="223">
        <v>2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161</v>
      </c>
      <c r="AT177" s="230" t="s">
        <v>156</v>
      </c>
      <c r="AU177" s="230" t="s">
        <v>86</v>
      </c>
      <c r="AY177" s="18" t="s">
        <v>154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161</v>
      </c>
      <c r="BM177" s="230" t="s">
        <v>684</v>
      </c>
    </row>
    <row r="178" s="2" customFormat="1" ht="55.5" customHeight="1">
      <c r="A178" s="39"/>
      <c r="B178" s="40"/>
      <c r="C178" s="219" t="s">
        <v>381</v>
      </c>
      <c r="D178" s="219" t="s">
        <v>156</v>
      </c>
      <c r="E178" s="220" t="s">
        <v>1911</v>
      </c>
      <c r="F178" s="221" t="s">
        <v>1912</v>
      </c>
      <c r="G178" s="222" t="s">
        <v>1632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161</v>
      </c>
      <c r="AT178" s="230" t="s">
        <v>156</v>
      </c>
      <c r="AU178" s="230" t="s">
        <v>86</v>
      </c>
      <c r="AY178" s="18" t="s">
        <v>154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161</v>
      </c>
      <c r="BM178" s="230" t="s">
        <v>695</v>
      </c>
    </row>
    <row r="179" s="2" customFormat="1" ht="24.15" customHeight="1">
      <c r="A179" s="39"/>
      <c r="B179" s="40"/>
      <c r="C179" s="219" t="s">
        <v>388</v>
      </c>
      <c r="D179" s="219" t="s">
        <v>156</v>
      </c>
      <c r="E179" s="220" t="s">
        <v>1913</v>
      </c>
      <c r="F179" s="221" t="s">
        <v>1914</v>
      </c>
      <c r="G179" s="222" t="s">
        <v>1632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161</v>
      </c>
      <c r="AT179" s="230" t="s">
        <v>156</v>
      </c>
      <c r="AU179" s="230" t="s">
        <v>86</v>
      </c>
      <c r="AY179" s="18" t="s">
        <v>154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161</v>
      </c>
      <c r="BM179" s="230" t="s">
        <v>704</v>
      </c>
    </row>
    <row r="180" s="2" customFormat="1" ht="24.15" customHeight="1">
      <c r="A180" s="39"/>
      <c r="B180" s="40"/>
      <c r="C180" s="219" t="s">
        <v>397</v>
      </c>
      <c r="D180" s="219" t="s">
        <v>156</v>
      </c>
      <c r="E180" s="220" t="s">
        <v>1915</v>
      </c>
      <c r="F180" s="221" t="s">
        <v>1916</v>
      </c>
      <c r="G180" s="222" t="s">
        <v>1632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161</v>
      </c>
      <c r="AT180" s="230" t="s">
        <v>156</v>
      </c>
      <c r="AU180" s="230" t="s">
        <v>86</v>
      </c>
      <c r="AY180" s="18" t="s">
        <v>154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161</v>
      </c>
      <c r="BM180" s="230" t="s">
        <v>718</v>
      </c>
    </row>
    <row r="181" s="2" customFormat="1" ht="44.25" customHeight="1">
      <c r="A181" s="39"/>
      <c r="B181" s="40"/>
      <c r="C181" s="219" t="s">
        <v>405</v>
      </c>
      <c r="D181" s="219" t="s">
        <v>156</v>
      </c>
      <c r="E181" s="220" t="s">
        <v>1917</v>
      </c>
      <c r="F181" s="221" t="s">
        <v>1918</v>
      </c>
      <c r="G181" s="222" t="s">
        <v>1632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161</v>
      </c>
      <c r="AT181" s="230" t="s">
        <v>156</v>
      </c>
      <c r="AU181" s="230" t="s">
        <v>86</v>
      </c>
      <c r="AY181" s="18" t="s">
        <v>154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161</v>
      </c>
      <c r="BM181" s="230" t="s">
        <v>731</v>
      </c>
    </row>
    <row r="182" s="2" customFormat="1" ht="24.15" customHeight="1">
      <c r="A182" s="39"/>
      <c r="B182" s="40"/>
      <c r="C182" s="219" t="s">
        <v>78</v>
      </c>
      <c r="D182" s="219" t="s">
        <v>156</v>
      </c>
      <c r="E182" s="220" t="s">
        <v>1919</v>
      </c>
      <c r="F182" s="221" t="s">
        <v>1920</v>
      </c>
      <c r="G182" s="222" t="s">
        <v>1</v>
      </c>
      <c r="H182" s="223">
        <v>0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161</v>
      </c>
      <c r="AT182" s="230" t="s">
        <v>156</v>
      </c>
      <c r="AU182" s="230" t="s">
        <v>86</v>
      </c>
      <c r="AY182" s="18" t="s">
        <v>154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161</v>
      </c>
      <c r="BM182" s="230" t="s">
        <v>740</v>
      </c>
    </row>
    <row r="183" s="2" customFormat="1" ht="16.5" customHeight="1">
      <c r="A183" s="39"/>
      <c r="B183" s="40"/>
      <c r="C183" s="219" t="s">
        <v>410</v>
      </c>
      <c r="D183" s="219" t="s">
        <v>156</v>
      </c>
      <c r="E183" s="220" t="s">
        <v>1921</v>
      </c>
      <c r="F183" s="221" t="s">
        <v>1922</v>
      </c>
      <c r="G183" s="222" t="s">
        <v>159</v>
      </c>
      <c r="H183" s="223">
        <v>2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161</v>
      </c>
      <c r="AT183" s="230" t="s">
        <v>156</v>
      </c>
      <c r="AU183" s="230" t="s">
        <v>86</v>
      </c>
      <c r="AY183" s="18" t="s">
        <v>154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161</v>
      </c>
      <c r="BM183" s="230" t="s">
        <v>750</v>
      </c>
    </row>
    <row r="184" s="2" customFormat="1" ht="24.15" customHeight="1">
      <c r="A184" s="39"/>
      <c r="B184" s="40"/>
      <c r="C184" s="219" t="s">
        <v>78</v>
      </c>
      <c r="D184" s="219" t="s">
        <v>156</v>
      </c>
      <c r="E184" s="220" t="s">
        <v>1845</v>
      </c>
      <c r="F184" s="221" t="s">
        <v>1846</v>
      </c>
      <c r="G184" s="222" t="s">
        <v>1</v>
      </c>
      <c r="H184" s="223">
        <v>0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161</v>
      </c>
      <c r="AT184" s="230" t="s">
        <v>156</v>
      </c>
      <c r="AU184" s="230" t="s">
        <v>86</v>
      </c>
      <c r="AY184" s="18" t="s">
        <v>154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161</v>
      </c>
      <c r="BM184" s="230" t="s">
        <v>760</v>
      </c>
    </row>
    <row r="185" s="2" customFormat="1" ht="16.5" customHeight="1">
      <c r="A185" s="39"/>
      <c r="B185" s="40"/>
      <c r="C185" s="219" t="s">
        <v>414</v>
      </c>
      <c r="D185" s="219" t="s">
        <v>156</v>
      </c>
      <c r="E185" s="220" t="s">
        <v>1923</v>
      </c>
      <c r="F185" s="221" t="s">
        <v>1924</v>
      </c>
      <c r="G185" s="222" t="s">
        <v>1719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161</v>
      </c>
      <c r="AT185" s="230" t="s">
        <v>156</v>
      </c>
      <c r="AU185" s="230" t="s">
        <v>86</v>
      </c>
      <c r="AY185" s="18" t="s">
        <v>154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161</v>
      </c>
      <c r="BM185" s="230" t="s">
        <v>769</v>
      </c>
    </row>
    <row r="186" s="2" customFormat="1" ht="16.5" customHeight="1">
      <c r="A186" s="39"/>
      <c r="B186" s="40"/>
      <c r="C186" s="219" t="s">
        <v>419</v>
      </c>
      <c r="D186" s="219" t="s">
        <v>156</v>
      </c>
      <c r="E186" s="220" t="s">
        <v>1925</v>
      </c>
      <c r="F186" s="221" t="s">
        <v>1926</v>
      </c>
      <c r="G186" s="222" t="s">
        <v>1719</v>
      </c>
      <c r="H186" s="223">
        <v>9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161</v>
      </c>
      <c r="AT186" s="230" t="s">
        <v>156</v>
      </c>
      <c r="AU186" s="230" t="s">
        <v>86</v>
      </c>
      <c r="AY186" s="18" t="s">
        <v>154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161</v>
      </c>
      <c r="BM186" s="230" t="s">
        <v>777</v>
      </c>
    </row>
    <row r="187" s="2" customFormat="1" ht="16.5" customHeight="1">
      <c r="A187" s="39"/>
      <c r="B187" s="40"/>
      <c r="C187" s="219" t="s">
        <v>423</v>
      </c>
      <c r="D187" s="219" t="s">
        <v>156</v>
      </c>
      <c r="E187" s="220" t="s">
        <v>1849</v>
      </c>
      <c r="F187" s="221" t="s">
        <v>1850</v>
      </c>
      <c r="G187" s="222" t="s">
        <v>159</v>
      </c>
      <c r="H187" s="223">
        <v>1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161</v>
      </c>
      <c r="AT187" s="230" t="s">
        <v>156</v>
      </c>
      <c r="AU187" s="230" t="s">
        <v>86</v>
      </c>
      <c r="AY187" s="18" t="s">
        <v>154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161</v>
      </c>
      <c r="BM187" s="230" t="s">
        <v>786</v>
      </c>
    </row>
    <row r="188" s="2" customFormat="1" ht="24.15" customHeight="1">
      <c r="A188" s="39"/>
      <c r="B188" s="40"/>
      <c r="C188" s="219" t="s">
        <v>429</v>
      </c>
      <c r="D188" s="219" t="s">
        <v>156</v>
      </c>
      <c r="E188" s="220" t="s">
        <v>1927</v>
      </c>
      <c r="F188" s="221" t="s">
        <v>1928</v>
      </c>
      <c r="G188" s="222" t="s">
        <v>159</v>
      </c>
      <c r="H188" s="223">
        <v>3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161</v>
      </c>
      <c r="AT188" s="230" t="s">
        <v>156</v>
      </c>
      <c r="AU188" s="230" t="s">
        <v>86</v>
      </c>
      <c r="AY188" s="18" t="s">
        <v>154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161</v>
      </c>
      <c r="BM188" s="230" t="s">
        <v>794</v>
      </c>
    </row>
    <row r="189" s="2" customFormat="1" ht="24.15" customHeight="1">
      <c r="A189" s="39"/>
      <c r="B189" s="40"/>
      <c r="C189" s="219" t="s">
        <v>438</v>
      </c>
      <c r="D189" s="219" t="s">
        <v>156</v>
      </c>
      <c r="E189" s="220" t="s">
        <v>1851</v>
      </c>
      <c r="F189" s="221" t="s">
        <v>1852</v>
      </c>
      <c r="G189" s="222" t="s">
        <v>1712</v>
      </c>
      <c r="H189" s="223">
        <v>8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161</v>
      </c>
      <c r="AT189" s="230" t="s">
        <v>156</v>
      </c>
      <c r="AU189" s="230" t="s">
        <v>86</v>
      </c>
      <c r="AY189" s="18" t="s">
        <v>154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161</v>
      </c>
      <c r="BM189" s="230" t="s">
        <v>803</v>
      </c>
    </row>
    <row r="190" s="2" customFormat="1" ht="16.5" customHeight="1">
      <c r="A190" s="39"/>
      <c r="B190" s="40"/>
      <c r="C190" s="219" t="s">
        <v>444</v>
      </c>
      <c r="D190" s="219" t="s">
        <v>156</v>
      </c>
      <c r="E190" s="220" t="s">
        <v>1929</v>
      </c>
      <c r="F190" s="221" t="s">
        <v>1854</v>
      </c>
      <c r="G190" s="222" t="s">
        <v>1632</v>
      </c>
      <c r="H190" s="223">
        <v>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161</v>
      </c>
      <c r="AT190" s="230" t="s">
        <v>156</v>
      </c>
      <c r="AU190" s="230" t="s">
        <v>86</v>
      </c>
      <c r="AY190" s="18" t="s">
        <v>154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161</v>
      </c>
      <c r="BM190" s="230" t="s">
        <v>810</v>
      </c>
    </row>
    <row r="191" s="12" customFormat="1" ht="25.92" customHeight="1">
      <c r="A191" s="12"/>
      <c r="B191" s="203"/>
      <c r="C191" s="204"/>
      <c r="D191" s="205" t="s">
        <v>77</v>
      </c>
      <c r="E191" s="206" t="s">
        <v>1828</v>
      </c>
      <c r="F191" s="206" t="s">
        <v>1</v>
      </c>
      <c r="G191" s="204"/>
      <c r="H191" s="204"/>
      <c r="I191" s="207"/>
      <c r="J191" s="208">
        <f>BK191</f>
        <v>0</v>
      </c>
      <c r="K191" s="204"/>
      <c r="L191" s="209"/>
      <c r="M191" s="210"/>
      <c r="N191" s="211"/>
      <c r="O191" s="211"/>
      <c r="P191" s="212">
        <f>SUM(P192:P195)</f>
        <v>0</v>
      </c>
      <c r="Q191" s="211"/>
      <c r="R191" s="212">
        <f>SUM(R192:R195)</f>
        <v>0</v>
      </c>
      <c r="S191" s="211"/>
      <c r="T191" s="213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86</v>
      </c>
      <c r="AT191" s="215" t="s">
        <v>77</v>
      </c>
      <c r="AU191" s="215" t="s">
        <v>78</v>
      </c>
      <c r="AY191" s="214" t="s">
        <v>154</v>
      </c>
      <c r="BK191" s="216">
        <f>SUM(BK192:BK195)</f>
        <v>0</v>
      </c>
    </row>
    <row r="192" s="2" customFormat="1" ht="24.15" customHeight="1">
      <c r="A192" s="39"/>
      <c r="B192" s="40"/>
      <c r="C192" s="219" t="s">
        <v>448</v>
      </c>
      <c r="D192" s="219" t="s">
        <v>156</v>
      </c>
      <c r="E192" s="220" t="s">
        <v>1930</v>
      </c>
      <c r="F192" s="221" t="s">
        <v>1931</v>
      </c>
      <c r="G192" s="222" t="s">
        <v>228</v>
      </c>
      <c r="H192" s="223">
        <v>1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161</v>
      </c>
      <c r="AT192" s="230" t="s">
        <v>156</v>
      </c>
      <c r="AU192" s="230" t="s">
        <v>86</v>
      </c>
      <c r="AY192" s="18" t="s">
        <v>154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161</v>
      </c>
      <c r="BM192" s="230" t="s">
        <v>818</v>
      </c>
    </row>
    <row r="193" s="2" customFormat="1" ht="24.15" customHeight="1">
      <c r="A193" s="39"/>
      <c r="B193" s="40"/>
      <c r="C193" s="219" t="s">
        <v>452</v>
      </c>
      <c r="D193" s="219" t="s">
        <v>156</v>
      </c>
      <c r="E193" s="220" t="s">
        <v>1932</v>
      </c>
      <c r="F193" s="221" t="s">
        <v>1933</v>
      </c>
      <c r="G193" s="222" t="s">
        <v>228</v>
      </c>
      <c r="H193" s="223">
        <v>1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161</v>
      </c>
      <c r="AT193" s="230" t="s">
        <v>156</v>
      </c>
      <c r="AU193" s="230" t="s">
        <v>86</v>
      </c>
      <c r="AY193" s="18" t="s">
        <v>154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161</v>
      </c>
      <c r="BM193" s="230" t="s">
        <v>828</v>
      </c>
    </row>
    <row r="194" s="2" customFormat="1" ht="24.15" customHeight="1">
      <c r="A194" s="39"/>
      <c r="B194" s="40"/>
      <c r="C194" s="219" t="s">
        <v>458</v>
      </c>
      <c r="D194" s="219" t="s">
        <v>156</v>
      </c>
      <c r="E194" s="220" t="s">
        <v>1934</v>
      </c>
      <c r="F194" s="221" t="s">
        <v>1935</v>
      </c>
      <c r="G194" s="222" t="s">
        <v>228</v>
      </c>
      <c r="H194" s="223">
        <v>1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161</v>
      </c>
      <c r="AT194" s="230" t="s">
        <v>156</v>
      </c>
      <c r="AU194" s="230" t="s">
        <v>86</v>
      </c>
      <c r="AY194" s="18" t="s">
        <v>154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161</v>
      </c>
      <c r="BM194" s="230" t="s">
        <v>837</v>
      </c>
    </row>
    <row r="195" s="2" customFormat="1" ht="24.15" customHeight="1">
      <c r="A195" s="39"/>
      <c r="B195" s="40"/>
      <c r="C195" s="219" t="s">
        <v>464</v>
      </c>
      <c r="D195" s="219" t="s">
        <v>156</v>
      </c>
      <c r="E195" s="220" t="s">
        <v>1936</v>
      </c>
      <c r="F195" s="221" t="s">
        <v>1937</v>
      </c>
      <c r="G195" s="222" t="s">
        <v>228</v>
      </c>
      <c r="H195" s="223">
        <v>1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43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161</v>
      </c>
      <c r="AT195" s="230" t="s">
        <v>156</v>
      </c>
      <c r="AU195" s="230" t="s">
        <v>86</v>
      </c>
      <c r="AY195" s="18" t="s">
        <v>154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86</v>
      </c>
      <c r="BK195" s="231">
        <f>ROUND(I195*H195,2)</f>
        <v>0</v>
      </c>
      <c r="BL195" s="18" t="s">
        <v>161</v>
      </c>
      <c r="BM195" s="230" t="s">
        <v>844</v>
      </c>
    </row>
    <row r="196" s="12" customFormat="1" ht="25.92" customHeight="1">
      <c r="A196" s="12"/>
      <c r="B196" s="203"/>
      <c r="C196" s="204"/>
      <c r="D196" s="205" t="s">
        <v>77</v>
      </c>
      <c r="E196" s="206" t="s">
        <v>1828</v>
      </c>
      <c r="F196" s="206" t="s">
        <v>1</v>
      </c>
      <c r="G196" s="204"/>
      <c r="H196" s="204"/>
      <c r="I196" s="207"/>
      <c r="J196" s="208">
        <f>BK196</f>
        <v>0</v>
      </c>
      <c r="K196" s="204"/>
      <c r="L196" s="209"/>
      <c r="M196" s="210"/>
      <c r="N196" s="211"/>
      <c r="O196" s="211"/>
      <c r="P196" s="212">
        <f>SUM(P197:P208)</f>
        <v>0</v>
      </c>
      <c r="Q196" s="211"/>
      <c r="R196" s="212">
        <f>SUM(R197:R208)</f>
        <v>0</v>
      </c>
      <c r="S196" s="211"/>
      <c r="T196" s="213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77</v>
      </c>
      <c r="AU196" s="215" t="s">
        <v>78</v>
      </c>
      <c r="AY196" s="214" t="s">
        <v>154</v>
      </c>
      <c r="BK196" s="216">
        <f>SUM(BK197:BK208)</f>
        <v>0</v>
      </c>
    </row>
    <row r="197" s="2" customFormat="1" ht="16.5" customHeight="1">
      <c r="A197" s="39"/>
      <c r="B197" s="40"/>
      <c r="C197" s="219" t="s">
        <v>468</v>
      </c>
      <c r="D197" s="219" t="s">
        <v>156</v>
      </c>
      <c r="E197" s="220" t="s">
        <v>1814</v>
      </c>
      <c r="F197" s="221" t="s">
        <v>1815</v>
      </c>
      <c r="G197" s="222" t="s">
        <v>1594</v>
      </c>
      <c r="H197" s="223">
        <v>8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161</v>
      </c>
      <c r="AT197" s="230" t="s">
        <v>156</v>
      </c>
      <c r="AU197" s="230" t="s">
        <v>86</v>
      </c>
      <c r="AY197" s="18" t="s">
        <v>154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161</v>
      </c>
      <c r="BM197" s="230" t="s">
        <v>854</v>
      </c>
    </row>
    <row r="198" s="2" customFormat="1" ht="16.5" customHeight="1">
      <c r="A198" s="39"/>
      <c r="B198" s="40"/>
      <c r="C198" s="219" t="s">
        <v>473</v>
      </c>
      <c r="D198" s="219" t="s">
        <v>156</v>
      </c>
      <c r="E198" s="220" t="s">
        <v>1938</v>
      </c>
      <c r="F198" s="221" t="s">
        <v>1939</v>
      </c>
      <c r="G198" s="222" t="s">
        <v>1632</v>
      </c>
      <c r="H198" s="223">
        <v>1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161</v>
      </c>
      <c r="AT198" s="230" t="s">
        <v>156</v>
      </c>
      <c r="AU198" s="230" t="s">
        <v>86</v>
      </c>
      <c r="AY198" s="18" t="s">
        <v>154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161</v>
      </c>
      <c r="BM198" s="230" t="s">
        <v>862</v>
      </c>
    </row>
    <row r="199" s="2" customFormat="1" ht="16.5" customHeight="1">
      <c r="A199" s="39"/>
      <c r="B199" s="40"/>
      <c r="C199" s="219" t="s">
        <v>477</v>
      </c>
      <c r="D199" s="219" t="s">
        <v>156</v>
      </c>
      <c r="E199" s="220" t="s">
        <v>1940</v>
      </c>
      <c r="F199" s="221" t="s">
        <v>1941</v>
      </c>
      <c r="G199" s="222" t="s">
        <v>1632</v>
      </c>
      <c r="H199" s="223">
        <v>1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161</v>
      </c>
      <c r="AT199" s="230" t="s">
        <v>156</v>
      </c>
      <c r="AU199" s="230" t="s">
        <v>86</v>
      </c>
      <c r="AY199" s="18" t="s">
        <v>154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161</v>
      </c>
      <c r="BM199" s="230" t="s">
        <v>875</v>
      </c>
    </row>
    <row r="200" s="2" customFormat="1" ht="24.15" customHeight="1">
      <c r="A200" s="39"/>
      <c r="B200" s="40"/>
      <c r="C200" s="219" t="s">
        <v>482</v>
      </c>
      <c r="D200" s="219" t="s">
        <v>156</v>
      </c>
      <c r="E200" s="220" t="s">
        <v>1942</v>
      </c>
      <c r="F200" s="221" t="s">
        <v>1943</v>
      </c>
      <c r="G200" s="222" t="s">
        <v>1632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161</v>
      </c>
      <c r="AT200" s="230" t="s">
        <v>156</v>
      </c>
      <c r="AU200" s="230" t="s">
        <v>86</v>
      </c>
      <c r="AY200" s="18" t="s">
        <v>154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86</v>
      </c>
      <c r="BK200" s="231">
        <f>ROUND(I200*H200,2)</f>
        <v>0</v>
      </c>
      <c r="BL200" s="18" t="s">
        <v>161</v>
      </c>
      <c r="BM200" s="230" t="s">
        <v>885</v>
      </c>
    </row>
    <row r="201" s="2" customFormat="1" ht="24.15" customHeight="1">
      <c r="A201" s="39"/>
      <c r="B201" s="40"/>
      <c r="C201" s="219" t="s">
        <v>486</v>
      </c>
      <c r="D201" s="219" t="s">
        <v>156</v>
      </c>
      <c r="E201" s="220" t="s">
        <v>1944</v>
      </c>
      <c r="F201" s="221" t="s">
        <v>1945</v>
      </c>
      <c r="G201" s="222" t="s">
        <v>1594</v>
      </c>
      <c r="H201" s="223">
        <v>10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43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161</v>
      </c>
      <c r="AT201" s="230" t="s">
        <v>156</v>
      </c>
      <c r="AU201" s="230" t="s">
        <v>86</v>
      </c>
      <c r="AY201" s="18" t="s">
        <v>154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161</v>
      </c>
      <c r="BM201" s="230" t="s">
        <v>897</v>
      </c>
    </row>
    <row r="202" s="2" customFormat="1" ht="16.5" customHeight="1">
      <c r="A202" s="39"/>
      <c r="B202" s="40"/>
      <c r="C202" s="219" t="s">
        <v>491</v>
      </c>
      <c r="D202" s="219" t="s">
        <v>156</v>
      </c>
      <c r="E202" s="220" t="s">
        <v>1946</v>
      </c>
      <c r="F202" s="221" t="s">
        <v>1947</v>
      </c>
      <c r="G202" s="222" t="s">
        <v>1632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161</v>
      </c>
      <c r="AT202" s="230" t="s">
        <v>156</v>
      </c>
      <c r="AU202" s="230" t="s">
        <v>86</v>
      </c>
      <c r="AY202" s="18" t="s">
        <v>154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161</v>
      </c>
      <c r="BM202" s="230" t="s">
        <v>907</v>
      </c>
    </row>
    <row r="203" s="2" customFormat="1" ht="16.5" customHeight="1">
      <c r="A203" s="39"/>
      <c r="B203" s="40"/>
      <c r="C203" s="219" t="s">
        <v>495</v>
      </c>
      <c r="D203" s="219" t="s">
        <v>156</v>
      </c>
      <c r="E203" s="220" t="s">
        <v>1948</v>
      </c>
      <c r="F203" s="221" t="s">
        <v>1949</v>
      </c>
      <c r="G203" s="222" t="s">
        <v>1632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161</v>
      </c>
      <c r="AT203" s="230" t="s">
        <v>156</v>
      </c>
      <c r="AU203" s="230" t="s">
        <v>86</v>
      </c>
      <c r="AY203" s="18" t="s">
        <v>154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161</v>
      </c>
      <c r="BM203" s="230" t="s">
        <v>915</v>
      </c>
    </row>
    <row r="204" s="2" customFormat="1" ht="16.5" customHeight="1">
      <c r="A204" s="39"/>
      <c r="B204" s="40"/>
      <c r="C204" s="219" t="s">
        <v>500</v>
      </c>
      <c r="D204" s="219" t="s">
        <v>156</v>
      </c>
      <c r="E204" s="220" t="s">
        <v>1950</v>
      </c>
      <c r="F204" s="221" t="s">
        <v>1951</v>
      </c>
      <c r="G204" s="222" t="s">
        <v>1632</v>
      </c>
      <c r="H204" s="223">
        <v>1</v>
      </c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161</v>
      </c>
      <c r="AT204" s="230" t="s">
        <v>156</v>
      </c>
      <c r="AU204" s="230" t="s">
        <v>86</v>
      </c>
      <c r="AY204" s="18" t="s">
        <v>154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86</v>
      </c>
      <c r="BK204" s="231">
        <f>ROUND(I204*H204,2)</f>
        <v>0</v>
      </c>
      <c r="BL204" s="18" t="s">
        <v>161</v>
      </c>
      <c r="BM204" s="230" t="s">
        <v>927</v>
      </c>
    </row>
    <row r="205" s="2" customFormat="1" ht="24.15" customHeight="1">
      <c r="A205" s="39"/>
      <c r="B205" s="40"/>
      <c r="C205" s="219" t="s">
        <v>504</v>
      </c>
      <c r="D205" s="219" t="s">
        <v>156</v>
      </c>
      <c r="E205" s="220" t="s">
        <v>1952</v>
      </c>
      <c r="F205" s="221" t="s">
        <v>1953</v>
      </c>
      <c r="G205" s="222" t="s">
        <v>1632</v>
      </c>
      <c r="H205" s="223">
        <v>1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161</v>
      </c>
      <c r="AT205" s="230" t="s">
        <v>156</v>
      </c>
      <c r="AU205" s="230" t="s">
        <v>86</v>
      </c>
      <c r="AY205" s="18" t="s">
        <v>154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161</v>
      </c>
      <c r="BM205" s="230" t="s">
        <v>937</v>
      </c>
    </row>
    <row r="206" s="2" customFormat="1" ht="16.5" customHeight="1">
      <c r="A206" s="39"/>
      <c r="B206" s="40"/>
      <c r="C206" s="219" t="s">
        <v>510</v>
      </c>
      <c r="D206" s="219" t="s">
        <v>156</v>
      </c>
      <c r="E206" s="220" t="s">
        <v>1954</v>
      </c>
      <c r="F206" s="221" t="s">
        <v>1955</v>
      </c>
      <c r="G206" s="222" t="s">
        <v>1632</v>
      </c>
      <c r="H206" s="223">
        <v>1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161</v>
      </c>
      <c r="AT206" s="230" t="s">
        <v>156</v>
      </c>
      <c r="AU206" s="230" t="s">
        <v>86</v>
      </c>
      <c r="AY206" s="18" t="s">
        <v>154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86</v>
      </c>
      <c r="BK206" s="231">
        <f>ROUND(I206*H206,2)</f>
        <v>0</v>
      </c>
      <c r="BL206" s="18" t="s">
        <v>161</v>
      </c>
      <c r="BM206" s="230" t="s">
        <v>954</v>
      </c>
    </row>
    <row r="207" s="2" customFormat="1" ht="16.5" customHeight="1">
      <c r="A207" s="39"/>
      <c r="B207" s="40"/>
      <c r="C207" s="219" t="s">
        <v>514</v>
      </c>
      <c r="D207" s="219" t="s">
        <v>156</v>
      </c>
      <c r="E207" s="220" t="s">
        <v>1956</v>
      </c>
      <c r="F207" s="221" t="s">
        <v>1957</v>
      </c>
      <c r="G207" s="222" t="s">
        <v>1632</v>
      </c>
      <c r="H207" s="223">
        <v>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161</v>
      </c>
      <c r="AT207" s="230" t="s">
        <v>156</v>
      </c>
      <c r="AU207" s="230" t="s">
        <v>86</v>
      </c>
      <c r="AY207" s="18" t="s">
        <v>154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161</v>
      </c>
      <c r="BM207" s="230" t="s">
        <v>962</v>
      </c>
    </row>
    <row r="208" s="2" customFormat="1">
      <c r="A208" s="39"/>
      <c r="B208" s="40"/>
      <c r="C208" s="41"/>
      <c r="D208" s="234" t="s">
        <v>392</v>
      </c>
      <c r="E208" s="41"/>
      <c r="F208" s="286" t="s">
        <v>1958</v>
      </c>
      <c r="G208" s="41"/>
      <c r="H208" s="41"/>
      <c r="I208" s="287"/>
      <c r="J208" s="41"/>
      <c r="K208" s="41"/>
      <c r="L208" s="45"/>
      <c r="M208" s="296"/>
      <c r="N208" s="297"/>
      <c r="O208" s="292"/>
      <c r="P208" s="292"/>
      <c r="Q208" s="292"/>
      <c r="R208" s="292"/>
      <c r="S208" s="292"/>
      <c r="T208" s="298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392</v>
      </c>
      <c r="AU208" s="18" t="s">
        <v>86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/9LXIFsTa5u7VH5RLOJZxsAysRXOU2n85DymV+qxumzTycf5TvnRQkEyTfu0u+47uEdn7u09sGrqWfcUrquMzA==" hashValue="W94R8uO+ZqdVden8WVooT1WUt5M3EM8ogfZwcSOVHateJjFn4duxojDmSukIqJ4MhmVZkp6mMCUGdpdVBdss7A==" algorithmName="SHA-512" password="CC35"/>
  <autoFilter ref="C121:K20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ROUND((SUM(BE121:BE201)),  2)</f>
        <v>0</v>
      </c>
      <c r="G33" s="39"/>
      <c r="H33" s="39"/>
      <c r="I33" s="156">
        <v>0.20999999999999999</v>
      </c>
      <c r="J33" s="155">
        <f>ROUND(((SUM(BE121:BE201))*I33),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ROUND((SUM(BF121:BF201)),  2)</f>
        <v>0</v>
      </c>
      <c r="G34" s="39"/>
      <c r="H34" s="39"/>
      <c r="I34" s="156">
        <v>0.14999999999999999</v>
      </c>
      <c r="J34" s="155">
        <f>ROUND(((SUM(BF121:BF201))*I34),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ROUND((SUM(BG121:BG201)),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ROUND((SUM(BH121:BH201)),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ROUND((SUM(BI121:BI201)),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1960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1961</v>
      </c>
      <c r="E98" s="183"/>
      <c r="F98" s="183"/>
      <c r="G98" s="183"/>
      <c r="H98" s="183"/>
      <c r="I98" s="183"/>
      <c r="J98" s="184">
        <f>J133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1962</v>
      </c>
      <c r="E99" s="183"/>
      <c r="F99" s="183"/>
      <c r="G99" s="183"/>
      <c r="H99" s="183"/>
      <c r="I99" s="183"/>
      <c r="J99" s="184">
        <f>J156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1963</v>
      </c>
      <c r="E100" s="183"/>
      <c r="F100" s="183"/>
      <c r="G100" s="183"/>
      <c r="H100" s="183"/>
      <c r="I100" s="183"/>
      <c r="J100" s="184">
        <f>J169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1964</v>
      </c>
      <c r="E101" s="183"/>
      <c r="F101" s="183"/>
      <c r="G101" s="183"/>
      <c r="H101" s="183"/>
      <c r="I101" s="183"/>
      <c r="J101" s="184">
        <f>J181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Přístavba a nástavba hasičské zbrojnice JSDH Zaječov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06 - Elektroinstalace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Zaječov č.p. 265</v>
      </c>
      <c r="G115" s="41"/>
      <c r="H115" s="41"/>
      <c r="I115" s="33" t="s">
        <v>22</v>
      </c>
      <c r="J115" s="80" t="str">
        <f>IF(J12="","",J12)</f>
        <v>15. 4. 2022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Obec Zaječov</v>
      </c>
      <c r="G117" s="41"/>
      <c r="H117" s="41"/>
      <c r="I117" s="33" t="s">
        <v>30</v>
      </c>
      <c r="J117" s="37" t="str">
        <f>E21</f>
        <v>Ing Miroslav Andrt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Jan Petr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140</v>
      </c>
      <c r="D120" s="195" t="s">
        <v>63</v>
      </c>
      <c r="E120" s="195" t="s">
        <v>59</v>
      </c>
      <c r="F120" s="195" t="s">
        <v>60</v>
      </c>
      <c r="G120" s="195" t="s">
        <v>141</v>
      </c>
      <c r="H120" s="195" t="s">
        <v>142</v>
      </c>
      <c r="I120" s="195" t="s">
        <v>143</v>
      </c>
      <c r="J120" s="195" t="s">
        <v>113</v>
      </c>
      <c r="K120" s="196" t="s">
        <v>144</v>
      </c>
      <c r="L120" s="197"/>
      <c r="M120" s="101" t="s">
        <v>1</v>
      </c>
      <c r="N120" s="102" t="s">
        <v>42</v>
      </c>
      <c r="O120" s="102" t="s">
        <v>145</v>
      </c>
      <c r="P120" s="102" t="s">
        <v>146</v>
      </c>
      <c r="Q120" s="102" t="s">
        <v>147</v>
      </c>
      <c r="R120" s="102" t="s">
        <v>148</v>
      </c>
      <c r="S120" s="102" t="s">
        <v>149</v>
      </c>
      <c r="T120" s="103" t="s">
        <v>150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151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P122+P133+P156+P169+P181</f>
        <v>0</v>
      </c>
      <c r="Q121" s="105"/>
      <c r="R121" s="200">
        <f>R122+R133+R156+R169+R181</f>
        <v>0</v>
      </c>
      <c r="S121" s="105"/>
      <c r="T121" s="201">
        <f>T122+T133+T156+T169+T181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115</v>
      </c>
      <c r="BK121" s="202">
        <f>BK122+BK133+BK156+BK169+BK181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1828</v>
      </c>
      <c r="F122" s="206" t="s">
        <v>1965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SUM(P123:P132)</f>
        <v>0</v>
      </c>
      <c r="Q122" s="211"/>
      <c r="R122" s="212">
        <f>SUM(R123:R132)</f>
        <v>0</v>
      </c>
      <c r="S122" s="211"/>
      <c r="T122" s="213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86</v>
      </c>
      <c r="AT122" s="215" t="s">
        <v>77</v>
      </c>
      <c r="AU122" s="215" t="s">
        <v>78</v>
      </c>
      <c r="AY122" s="214" t="s">
        <v>154</v>
      </c>
      <c r="BK122" s="216">
        <f>SUM(BK123:BK132)</f>
        <v>0</v>
      </c>
    </row>
    <row r="123" s="2" customFormat="1" ht="24.15" customHeight="1">
      <c r="A123" s="39"/>
      <c r="B123" s="40"/>
      <c r="C123" s="219" t="s">
        <v>78</v>
      </c>
      <c r="D123" s="219" t="s">
        <v>156</v>
      </c>
      <c r="E123" s="220" t="s">
        <v>1966</v>
      </c>
      <c r="F123" s="221" t="s">
        <v>1967</v>
      </c>
      <c r="G123" s="222" t="s">
        <v>1651</v>
      </c>
      <c r="H123" s="223">
        <v>20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161</v>
      </c>
      <c r="AT123" s="230" t="s">
        <v>156</v>
      </c>
      <c r="AU123" s="230" t="s">
        <v>86</v>
      </c>
      <c r="AY123" s="18" t="s">
        <v>154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161</v>
      </c>
      <c r="BM123" s="230" t="s">
        <v>88</v>
      </c>
    </row>
    <row r="124" s="2" customFormat="1" ht="16.5" customHeight="1">
      <c r="A124" s="39"/>
      <c r="B124" s="40"/>
      <c r="C124" s="219" t="s">
        <v>78</v>
      </c>
      <c r="D124" s="219" t="s">
        <v>156</v>
      </c>
      <c r="E124" s="220" t="s">
        <v>1968</v>
      </c>
      <c r="F124" s="221" t="s">
        <v>1969</v>
      </c>
      <c r="G124" s="222" t="s">
        <v>1651</v>
      </c>
      <c r="H124" s="223">
        <v>6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161</v>
      </c>
      <c r="AT124" s="230" t="s">
        <v>156</v>
      </c>
      <c r="AU124" s="230" t="s">
        <v>86</v>
      </c>
      <c r="AY124" s="18" t="s">
        <v>154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161</v>
      </c>
      <c r="BM124" s="230" t="s">
        <v>161</v>
      </c>
    </row>
    <row r="125" s="2" customFormat="1" ht="16.5" customHeight="1">
      <c r="A125" s="39"/>
      <c r="B125" s="40"/>
      <c r="C125" s="219" t="s">
        <v>78</v>
      </c>
      <c r="D125" s="219" t="s">
        <v>156</v>
      </c>
      <c r="E125" s="220" t="s">
        <v>1970</v>
      </c>
      <c r="F125" s="221" t="s">
        <v>1971</v>
      </c>
      <c r="G125" s="222" t="s">
        <v>1651</v>
      </c>
      <c r="H125" s="223">
        <v>13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161</v>
      </c>
      <c r="AT125" s="230" t="s">
        <v>156</v>
      </c>
      <c r="AU125" s="230" t="s">
        <v>86</v>
      </c>
      <c r="AY125" s="18" t="s">
        <v>154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161</v>
      </c>
      <c r="BM125" s="230" t="s">
        <v>187</v>
      </c>
    </row>
    <row r="126" s="2" customFormat="1" ht="16.5" customHeight="1">
      <c r="A126" s="39"/>
      <c r="B126" s="40"/>
      <c r="C126" s="219" t="s">
        <v>78</v>
      </c>
      <c r="D126" s="219" t="s">
        <v>156</v>
      </c>
      <c r="E126" s="220" t="s">
        <v>1972</v>
      </c>
      <c r="F126" s="221" t="s">
        <v>1973</v>
      </c>
      <c r="G126" s="222" t="s">
        <v>1651</v>
      </c>
      <c r="H126" s="223">
        <v>2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161</v>
      </c>
      <c r="AT126" s="230" t="s">
        <v>156</v>
      </c>
      <c r="AU126" s="230" t="s">
        <v>86</v>
      </c>
      <c r="AY126" s="18" t="s">
        <v>154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161</v>
      </c>
      <c r="BM126" s="230" t="s">
        <v>199</v>
      </c>
    </row>
    <row r="127" s="2" customFormat="1" ht="24.15" customHeight="1">
      <c r="A127" s="39"/>
      <c r="B127" s="40"/>
      <c r="C127" s="219" t="s">
        <v>78</v>
      </c>
      <c r="D127" s="219" t="s">
        <v>156</v>
      </c>
      <c r="E127" s="220" t="s">
        <v>1974</v>
      </c>
      <c r="F127" s="221" t="s">
        <v>1975</v>
      </c>
      <c r="G127" s="222" t="s">
        <v>1651</v>
      </c>
      <c r="H127" s="223">
        <v>11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161</v>
      </c>
      <c r="AT127" s="230" t="s">
        <v>156</v>
      </c>
      <c r="AU127" s="230" t="s">
        <v>86</v>
      </c>
      <c r="AY127" s="18" t="s">
        <v>154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161</v>
      </c>
      <c r="BM127" s="230" t="s">
        <v>209</v>
      </c>
    </row>
    <row r="128" s="2" customFormat="1" ht="16.5" customHeight="1">
      <c r="A128" s="39"/>
      <c r="B128" s="40"/>
      <c r="C128" s="219" t="s">
        <v>78</v>
      </c>
      <c r="D128" s="219" t="s">
        <v>156</v>
      </c>
      <c r="E128" s="220" t="s">
        <v>1976</v>
      </c>
      <c r="F128" s="221" t="s">
        <v>1977</v>
      </c>
      <c r="G128" s="222" t="s">
        <v>1651</v>
      </c>
      <c r="H128" s="223">
        <v>6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161</v>
      </c>
      <c r="AT128" s="230" t="s">
        <v>156</v>
      </c>
      <c r="AU128" s="230" t="s">
        <v>86</v>
      </c>
      <c r="AY128" s="18" t="s">
        <v>154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161</v>
      </c>
      <c r="BM128" s="230" t="s">
        <v>219</v>
      </c>
    </row>
    <row r="129" s="2" customFormat="1" ht="16.5" customHeight="1">
      <c r="A129" s="39"/>
      <c r="B129" s="40"/>
      <c r="C129" s="219" t="s">
        <v>78</v>
      </c>
      <c r="D129" s="219" t="s">
        <v>156</v>
      </c>
      <c r="E129" s="220" t="s">
        <v>1978</v>
      </c>
      <c r="F129" s="221" t="s">
        <v>1979</v>
      </c>
      <c r="G129" s="222" t="s">
        <v>1651</v>
      </c>
      <c r="H129" s="223">
        <v>7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161</v>
      </c>
      <c r="AT129" s="230" t="s">
        <v>156</v>
      </c>
      <c r="AU129" s="230" t="s">
        <v>86</v>
      </c>
      <c r="AY129" s="18" t="s">
        <v>154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161</v>
      </c>
      <c r="BM129" s="230" t="s">
        <v>230</v>
      </c>
    </row>
    <row r="130" s="2" customFormat="1" ht="21.75" customHeight="1">
      <c r="A130" s="39"/>
      <c r="B130" s="40"/>
      <c r="C130" s="219" t="s">
        <v>78</v>
      </c>
      <c r="D130" s="219" t="s">
        <v>156</v>
      </c>
      <c r="E130" s="220" t="s">
        <v>1980</v>
      </c>
      <c r="F130" s="221" t="s">
        <v>1981</v>
      </c>
      <c r="G130" s="222" t="s">
        <v>1651</v>
      </c>
      <c r="H130" s="223">
        <v>5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161</v>
      </c>
      <c r="AT130" s="230" t="s">
        <v>156</v>
      </c>
      <c r="AU130" s="230" t="s">
        <v>86</v>
      </c>
      <c r="AY130" s="18" t="s">
        <v>154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161</v>
      </c>
      <c r="BM130" s="230" t="s">
        <v>239</v>
      </c>
    </row>
    <row r="131" s="2" customFormat="1" ht="24.15" customHeight="1">
      <c r="A131" s="39"/>
      <c r="B131" s="40"/>
      <c r="C131" s="219" t="s">
        <v>78</v>
      </c>
      <c r="D131" s="219" t="s">
        <v>156</v>
      </c>
      <c r="E131" s="220" t="s">
        <v>1982</v>
      </c>
      <c r="F131" s="221" t="s">
        <v>1983</v>
      </c>
      <c r="G131" s="222" t="s">
        <v>1651</v>
      </c>
      <c r="H131" s="223">
        <v>14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161</v>
      </c>
      <c r="AT131" s="230" t="s">
        <v>156</v>
      </c>
      <c r="AU131" s="230" t="s">
        <v>86</v>
      </c>
      <c r="AY131" s="18" t="s">
        <v>154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161</v>
      </c>
      <c r="BM131" s="230" t="s">
        <v>248</v>
      </c>
    </row>
    <row r="132" s="2" customFormat="1" ht="16.5" customHeight="1">
      <c r="A132" s="39"/>
      <c r="B132" s="40"/>
      <c r="C132" s="219" t="s">
        <v>78</v>
      </c>
      <c r="D132" s="219" t="s">
        <v>156</v>
      </c>
      <c r="E132" s="220" t="s">
        <v>1984</v>
      </c>
      <c r="F132" s="221" t="s">
        <v>1985</v>
      </c>
      <c r="G132" s="222" t="s">
        <v>1651</v>
      </c>
      <c r="H132" s="223">
        <v>3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161</v>
      </c>
      <c r="AT132" s="230" t="s">
        <v>156</v>
      </c>
      <c r="AU132" s="230" t="s">
        <v>86</v>
      </c>
      <c r="AY132" s="18" t="s">
        <v>154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161</v>
      </c>
      <c r="BM132" s="230" t="s">
        <v>259</v>
      </c>
    </row>
    <row r="133" s="12" customFormat="1" ht="25.92" customHeight="1">
      <c r="A133" s="12"/>
      <c r="B133" s="203"/>
      <c r="C133" s="204"/>
      <c r="D133" s="205" t="s">
        <v>77</v>
      </c>
      <c r="E133" s="206" t="s">
        <v>1626</v>
      </c>
      <c r="F133" s="206" t="s">
        <v>1986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SUM(P134:P155)</f>
        <v>0</v>
      </c>
      <c r="Q133" s="211"/>
      <c r="R133" s="212">
        <f>SUM(R134:R155)</f>
        <v>0</v>
      </c>
      <c r="S133" s="211"/>
      <c r="T133" s="213">
        <f>SUM(T134:T155)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78</v>
      </c>
      <c r="AY133" s="214" t="s">
        <v>154</v>
      </c>
      <c r="BK133" s="216">
        <f>SUM(BK134:BK155)</f>
        <v>0</v>
      </c>
    </row>
    <row r="134" s="2" customFormat="1" ht="16.5" customHeight="1">
      <c r="A134" s="39"/>
      <c r="B134" s="40"/>
      <c r="C134" s="219" t="s">
        <v>78</v>
      </c>
      <c r="D134" s="219" t="s">
        <v>156</v>
      </c>
      <c r="E134" s="220" t="s">
        <v>1987</v>
      </c>
      <c r="F134" s="221" t="s">
        <v>1988</v>
      </c>
      <c r="G134" s="222" t="s">
        <v>1651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161</v>
      </c>
      <c r="AT134" s="230" t="s">
        <v>156</v>
      </c>
      <c r="AU134" s="230" t="s">
        <v>86</v>
      </c>
      <c r="AY134" s="18" t="s">
        <v>154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161</v>
      </c>
      <c r="BM134" s="230" t="s">
        <v>270</v>
      </c>
    </row>
    <row r="135" s="2" customFormat="1" ht="16.5" customHeight="1">
      <c r="A135" s="39"/>
      <c r="B135" s="40"/>
      <c r="C135" s="219" t="s">
        <v>78</v>
      </c>
      <c r="D135" s="219" t="s">
        <v>156</v>
      </c>
      <c r="E135" s="220" t="s">
        <v>1989</v>
      </c>
      <c r="F135" s="221" t="s">
        <v>1990</v>
      </c>
      <c r="G135" s="222" t="s">
        <v>1651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161</v>
      </c>
      <c r="AT135" s="230" t="s">
        <v>156</v>
      </c>
      <c r="AU135" s="230" t="s">
        <v>86</v>
      </c>
      <c r="AY135" s="18" t="s">
        <v>154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161</v>
      </c>
      <c r="BM135" s="230" t="s">
        <v>299</v>
      </c>
    </row>
    <row r="136" s="2" customFormat="1" ht="24.15" customHeight="1">
      <c r="A136" s="39"/>
      <c r="B136" s="40"/>
      <c r="C136" s="219" t="s">
        <v>78</v>
      </c>
      <c r="D136" s="219" t="s">
        <v>156</v>
      </c>
      <c r="E136" s="220" t="s">
        <v>1991</v>
      </c>
      <c r="F136" s="221" t="s">
        <v>1992</v>
      </c>
      <c r="G136" s="222" t="s">
        <v>1651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161</v>
      </c>
      <c r="AT136" s="230" t="s">
        <v>156</v>
      </c>
      <c r="AU136" s="230" t="s">
        <v>86</v>
      </c>
      <c r="AY136" s="18" t="s">
        <v>154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161</v>
      </c>
      <c r="BM136" s="230" t="s">
        <v>309</v>
      </c>
    </row>
    <row r="137" s="2" customFormat="1" ht="16.5" customHeight="1">
      <c r="A137" s="39"/>
      <c r="B137" s="40"/>
      <c r="C137" s="219" t="s">
        <v>78</v>
      </c>
      <c r="D137" s="219" t="s">
        <v>156</v>
      </c>
      <c r="E137" s="220" t="s">
        <v>1993</v>
      </c>
      <c r="F137" s="221" t="s">
        <v>1994</v>
      </c>
      <c r="G137" s="222" t="s">
        <v>1651</v>
      </c>
      <c r="H137" s="223">
        <v>3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161</v>
      </c>
      <c r="AT137" s="230" t="s">
        <v>156</v>
      </c>
      <c r="AU137" s="230" t="s">
        <v>86</v>
      </c>
      <c r="AY137" s="18" t="s">
        <v>154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161</v>
      </c>
      <c r="BM137" s="230" t="s">
        <v>317</v>
      </c>
    </row>
    <row r="138" s="2" customFormat="1" ht="16.5" customHeight="1">
      <c r="A138" s="39"/>
      <c r="B138" s="40"/>
      <c r="C138" s="219" t="s">
        <v>78</v>
      </c>
      <c r="D138" s="219" t="s">
        <v>156</v>
      </c>
      <c r="E138" s="220" t="s">
        <v>1995</v>
      </c>
      <c r="F138" s="221" t="s">
        <v>1996</v>
      </c>
      <c r="G138" s="222" t="s">
        <v>1651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161</v>
      </c>
      <c r="AT138" s="230" t="s">
        <v>156</v>
      </c>
      <c r="AU138" s="230" t="s">
        <v>86</v>
      </c>
      <c r="AY138" s="18" t="s">
        <v>154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161</v>
      </c>
      <c r="BM138" s="230" t="s">
        <v>325</v>
      </c>
    </row>
    <row r="139" s="2" customFormat="1" ht="24.15" customHeight="1">
      <c r="A139" s="39"/>
      <c r="B139" s="40"/>
      <c r="C139" s="219" t="s">
        <v>78</v>
      </c>
      <c r="D139" s="219" t="s">
        <v>156</v>
      </c>
      <c r="E139" s="220" t="s">
        <v>1997</v>
      </c>
      <c r="F139" s="221" t="s">
        <v>1998</v>
      </c>
      <c r="G139" s="222" t="s">
        <v>1651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161</v>
      </c>
      <c r="AT139" s="230" t="s">
        <v>156</v>
      </c>
      <c r="AU139" s="230" t="s">
        <v>86</v>
      </c>
      <c r="AY139" s="18" t="s">
        <v>154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161</v>
      </c>
      <c r="BM139" s="230" t="s">
        <v>333</v>
      </c>
    </row>
    <row r="140" s="2" customFormat="1" ht="16.5" customHeight="1">
      <c r="A140" s="39"/>
      <c r="B140" s="40"/>
      <c r="C140" s="219" t="s">
        <v>78</v>
      </c>
      <c r="D140" s="219" t="s">
        <v>156</v>
      </c>
      <c r="E140" s="220" t="s">
        <v>1999</v>
      </c>
      <c r="F140" s="221" t="s">
        <v>2000</v>
      </c>
      <c r="G140" s="222" t="s">
        <v>1651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161</v>
      </c>
      <c r="AT140" s="230" t="s">
        <v>156</v>
      </c>
      <c r="AU140" s="230" t="s">
        <v>86</v>
      </c>
      <c r="AY140" s="18" t="s">
        <v>154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161</v>
      </c>
      <c r="BM140" s="230" t="s">
        <v>343</v>
      </c>
    </row>
    <row r="141" s="2" customFormat="1" ht="16.5" customHeight="1">
      <c r="A141" s="39"/>
      <c r="B141" s="40"/>
      <c r="C141" s="219" t="s">
        <v>78</v>
      </c>
      <c r="D141" s="219" t="s">
        <v>156</v>
      </c>
      <c r="E141" s="220" t="s">
        <v>2001</v>
      </c>
      <c r="F141" s="221" t="s">
        <v>2002</v>
      </c>
      <c r="G141" s="222" t="s">
        <v>1651</v>
      </c>
      <c r="H141" s="223">
        <v>2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161</v>
      </c>
      <c r="AT141" s="230" t="s">
        <v>156</v>
      </c>
      <c r="AU141" s="230" t="s">
        <v>86</v>
      </c>
      <c r="AY141" s="18" t="s">
        <v>154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161</v>
      </c>
      <c r="BM141" s="230" t="s">
        <v>354</v>
      </c>
    </row>
    <row r="142" s="2" customFormat="1" ht="16.5" customHeight="1">
      <c r="A142" s="39"/>
      <c r="B142" s="40"/>
      <c r="C142" s="219" t="s">
        <v>78</v>
      </c>
      <c r="D142" s="219" t="s">
        <v>156</v>
      </c>
      <c r="E142" s="220" t="s">
        <v>2003</v>
      </c>
      <c r="F142" s="221" t="s">
        <v>2004</v>
      </c>
      <c r="G142" s="222" t="s">
        <v>1651</v>
      </c>
      <c r="H142" s="223">
        <v>4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161</v>
      </c>
      <c r="AT142" s="230" t="s">
        <v>156</v>
      </c>
      <c r="AU142" s="230" t="s">
        <v>86</v>
      </c>
      <c r="AY142" s="18" t="s">
        <v>154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161</v>
      </c>
      <c r="BM142" s="230" t="s">
        <v>374</v>
      </c>
    </row>
    <row r="143" s="2" customFormat="1" ht="16.5" customHeight="1">
      <c r="A143" s="39"/>
      <c r="B143" s="40"/>
      <c r="C143" s="219" t="s">
        <v>78</v>
      </c>
      <c r="D143" s="219" t="s">
        <v>156</v>
      </c>
      <c r="E143" s="220" t="s">
        <v>2005</v>
      </c>
      <c r="F143" s="221" t="s">
        <v>2006</v>
      </c>
      <c r="G143" s="222" t="s">
        <v>1651</v>
      </c>
      <c r="H143" s="223">
        <v>9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161</v>
      </c>
      <c r="AT143" s="230" t="s">
        <v>156</v>
      </c>
      <c r="AU143" s="230" t="s">
        <v>86</v>
      </c>
      <c r="AY143" s="18" t="s">
        <v>154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161</v>
      </c>
      <c r="BM143" s="230" t="s">
        <v>388</v>
      </c>
    </row>
    <row r="144" s="2" customFormat="1" ht="16.5" customHeight="1">
      <c r="A144" s="39"/>
      <c r="B144" s="40"/>
      <c r="C144" s="219" t="s">
        <v>78</v>
      </c>
      <c r="D144" s="219" t="s">
        <v>156</v>
      </c>
      <c r="E144" s="220" t="s">
        <v>2007</v>
      </c>
      <c r="F144" s="221" t="s">
        <v>2008</v>
      </c>
      <c r="G144" s="222" t="s">
        <v>1651</v>
      </c>
      <c r="H144" s="223">
        <v>3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161</v>
      </c>
      <c r="AT144" s="230" t="s">
        <v>156</v>
      </c>
      <c r="AU144" s="230" t="s">
        <v>86</v>
      </c>
      <c r="AY144" s="18" t="s">
        <v>154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161</v>
      </c>
      <c r="BM144" s="230" t="s">
        <v>405</v>
      </c>
    </row>
    <row r="145" s="2" customFormat="1" ht="16.5" customHeight="1">
      <c r="A145" s="39"/>
      <c r="B145" s="40"/>
      <c r="C145" s="219" t="s">
        <v>78</v>
      </c>
      <c r="D145" s="219" t="s">
        <v>156</v>
      </c>
      <c r="E145" s="220" t="s">
        <v>2009</v>
      </c>
      <c r="F145" s="221" t="s">
        <v>2010</v>
      </c>
      <c r="G145" s="222" t="s">
        <v>1651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161</v>
      </c>
      <c r="AT145" s="230" t="s">
        <v>156</v>
      </c>
      <c r="AU145" s="230" t="s">
        <v>86</v>
      </c>
      <c r="AY145" s="18" t="s">
        <v>154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161</v>
      </c>
      <c r="BM145" s="230" t="s">
        <v>414</v>
      </c>
    </row>
    <row r="146" s="2" customFormat="1" ht="16.5" customHeight="1">
      <c r="A146" s="39"/>
      <c r="B146" s="40"/>
      <c r="C146" s="219" t="s">
        <v>78</v>
      </c>
      <c r="D146" s="219" t="s">
        <v>156</v>
      </c>
      <c r="E146" s="220" t="s">
        <v>2011</v>
      </c>
      <c r="F146" s="221" t="s">
        <v>2012</v>
      </c>
      <c r="G146" s="222" t="s">
        <v>1651</v>
      </c>
      <c r="H146" s="223">
        <v>5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161</v>
      </c>
      <c r="AT146" s="230" t="s">
        <v>156</v>
      </c>
      <c r="AU146" s="230" t="s">
        <v>86</v>
      </c>
      <c r="AY146" s="18" t="s">
        <v>154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161</v>
      </c>
      <c r="BM146" s="230" t="s">
        <v>423</v>
      </c>
    </row>
    <row r="147" s="2" customFormat="1" ht="16.5" customHeight="1">
      <c r="A147" s="39"/>
      <c r="B147" s="40"/>
      <c r="C147" s="219" t="s">
        <v>78</v>
      </c>
      <c r="D147" s="219" t="s">
        <v>156</v>
      </c>
      <c r="E147" s="220" t="s">
        <v>2013</v>
      </c>
      <c r="F147" s="221" t="s">
        <v>2014</v>
      </c>
      <c r="G147" s="222" t="s">
        <v>1651</v>
      </c>
      <c r="H147" s="223">
        <v>9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161</v>
      </c>
      <c r="AT147" s="230" t="s">
        <v>156</v>
      </c>
      <c r="AU147" s="230" t="s">
        <v>86</v>
      </c>
      <c r="AY147" s="18" t="s">
        <v>154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161</v>
      </c>
      <c r="BM147" s="230" t="s">
        <v>438</v>
      </c>
    </row>
    <row r="148" s="2" customFormat="1" ht="16.5" customHeight="1">
      <c r="A148" s="39"/>
      <c r="B148" s="40"/>
      <c r="C148" s="219" t="s">
        <v>78</v>
      </c>
      <c r="D148" s="219" t="s">
        <v>156</v>
      </c>
      <c r="E148" s="220" t="s">
        <v>2015</v>
      </c>
      <c r="F148" s="221" t="s">
        <v>2016</v>
      </c>
      <c r="G148" s="222" t="s">
        <v>1651</v>
      </c>
      <c r="H148" s="223">
        <v>4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161</v>
      </c>
      <c r="AT148" s="230" t="s">
        <v>156</v>
      </c>
      <c r="AU148" s="230" t="s">
        <v>86</v>
      </c>
      <c r="AY148" s="18" t="s">
        <v>154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161</v>
      </c>
      <c r="BM148" s="230" t="s">
        <v>448</v>
      </c>
    </row>
    <row r="149" s="2" customFormat="1" ht="16.5" customHeight="1">
      <c r="A149" s="39"/>
      <c r="B149" s="40"/>
      <c r="C149" s="219" t="s">
        <v>78</v>
      </c>
      <c r="D149" s="219" t="s">
        <v>156</v>
      </c>
      <c r="E149" s="220" t="s">
        <v>2017</v>
      </c>
      <c r="F149" s="221" t="s">
        <v>2018</v>
      </c>
      <c r="G149" s="222" t="s">
        <v>1651</v>
      </c>
      <c r="H149" s="223">
        <v>3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161</v>
      </c>
      <c r="AT149" s="230" t="s">
        <v>156</v>
      </c>
      <c r="AU149" s="230" t="s">
        <v>86</v>
      </c>
      <c r="AY149" s="18" t="s">
        <v>154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161</v>
      </c>
      <c r="BM149" s="230" t="s">
        <v>458</v>
      </c>
    </row>
    <row r="150" s="2" customFormat="1" ht="16.5" customHeight="1">
      <c r="A150" s="39"/>
      <c r="B150" s="40"/>
      <c r="C150" s="219" t="s">
        <v>78</v>
      </c>
      <c r="D150" s="219" t="s">
        <v>156</v>
      </c>
      <c r="E150" s="220" t="s">
        <v>2019</v>
      </c>
      <c r="F150" s="221" t="s">
        <v>2020</v>
      </c>
      <c r="G150" s="222" t="s">
        <v>1651</v>
      </c>
      <c r="H150" s="223">
        <v>2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161</v>
      </c>
      <c r="AT150" s="230" t="s">
        <v>156</v>
      </c>
      <c r="AU150" s="230" t="s">
        <v>86</v>
      </c>
      <c r="AY150" s="18" t="s">
        <v>154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161</v>
      </c>
      <c r="BM150" s="230" t="s">
        <v>468</v>
      </c>
    </row>
    <row r="151" s="2" customFormat="1" ht="24.15" customHeight="1">
      <c r="A151" s="39"/>
      <c r="B151" s="40"/>
      <c r="C151" s="219" t="s">
        <v>78</v>
      </c>
      <c r="D151" s="219" t="s">
        <v>156</v>
      </c>
      <c r="E151" s="220" t="s">
        <v>2021</v>
      </c>
      <c r="F151" s="221" t="s">
        <v>2022</v>
      </c>
      <c r="G151" s="222" t="s">
        <v>1651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161</v>
      </c>
      <c r="AT151" s="230" t="s">
        <v>156</v>
      </c>
      <c r="AU151" s="230" t="s">
        <v>86</v>
      </c>
      <c r="AY151" s="18" t="s">
        <v>154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161</v>
      </c>
      <c r="BM151" s="230" t="s">
        <v>477</v>
      </c>
    </row>
    <row r="152" s="2" customFormat="1" ht="16.5" customHeight="1">
      <c r="A152" s="39"/>
      <c r="B152" s="40"/>
      <c r="C152" s="219" t="s">
        <v>78</v>
      </c>
      <c r="D152" s="219" t="s">
        <v>156</v>
      </c>
      <c r="E152" s="220" t="s">
        <v>2023</v>
      </c>
      <c r="F152" s="221" t="s">
        <v>2024</v>
      </c>
      <c r="G152" s="222" t="s">
        <v>1651</v>
      </c>
      <c r="H152" s="223">
        <v>5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161</v>
      </c>
      <c r="AT152" s="230" t="s">
        <v>156</v>
      </c>
      <c r="AU152" s="230" t="s">
        <v>86</v>
      </c>
      <c r="AY152" s="18" t="s">
        <v>154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161</v>
      </c>
      <c r="BM152" s="230" t="s">
        <v>486</v>
      </c>
    </row>
    <row r="153" s="2" customFormat="1" ht="16.5" customHeight="1">
      <c r="A153" s="39"/>
      <c r="B153" s="40"/>
      <c r="C153" s="219" t="s">
        <v>78</v>
      </c>
      <c r="D153" s="219" t="s">
        <v>156</v>
      </c>
      <c r="E153" s="220" t="s">
        <v>2025</v>
      </c>
      <c r="F153" s="221" t="s">
        <v>2026</v>
      </c>
      <c r="G153" s="222" t="s">
        <v>1632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161</v>
      </c>
      <c r="AT153" s="230" t="s">
        <v>156</v>
      </c>
      <c r="AU153" s="230" t="s">
        <v>86</v>
      </c>
      <c r="AY153" s="18" t="s">
        <v>154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161</v>
      </c>
      <c r="BM153" s="230" t="s">
        <v>495</v>
      </c>
    </row>
    <row r="154" s="2" customFormat="1" ht="24.15" customHeight="1">
      <c r="A154" s="39"/>
      <c r="B154" s="40"/>
      <c r="C154" s="219" t="s">
        <v>78</v>
      </c>
      <c r="D154" s="219" t="s">
        <v>156</v>
      </c>
      <c r="E154" s="220" t="s">
        <v>2027</v>
      </c>
      <c r="F154" s="221" t="s">
        <v>2028</v>
      </c>
      <c r="G154" s="222" t="s">
        <v>1651</v>
      </c>
      <c r="H154" s="223">
        <v>2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161</v>
      </c>
      <c r="AT154" s="230" t="s">
        <v>156</v>
      </c>
      <c r="AU154" s="230" t="s">
        <v>86</v>
      </c>
      <c r="AY154" s="18" t="s">
        <v>154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161</v>
      </c>
      <c r="BM154" s="230" t="s">
        <v>504</v>
      </c>
    </row>
    <row r="155" s="2" customFormat="1" ht="24.15" customHeight="1">
      <c r="A155" s="39"/>
      <c r="B155" s="40"/>
      <c r="C155" s="219" t="s">
        <v>78</v>
      </c>
      <c r="D155" s="219" t="s">
        <v>156</v>
      </c>
      <c r="E155" s="220" t="s">
        <v>2029</v>
      </c>
      <c r="F155" s="221" t="s">
        <v>2030</v>
      </c>
      <c r="G155" s="222" t="s">
        <v>1651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161</v>
      </c>
      <c r="AT155" s="230" t="s">
        <v>156</v>
      </c>
      <c r="AU155" s="230" t="s">
        <v>86</v>
      </c>
      <c r="AY155" s="18" t="s">
        <v>154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161</v>
      </c>
      <c r="BM155" s="230" t="s">
        <v>514</v>
      </c>
    </row>
    <row r="156" s="12" customFormat="1" ht="25.92" customHeight="1">
      <c r="A156" s="12"/>
      <c r="B156" s="203"/>
      <c r="C156" s="204"/>
      <c r="D156" s="205" t="s">
        <v>77</v>
      </c>
      <c r="E156" s="206" t="s">
        <v>1647</v>
      </c>
      <c r="F156" s="206" t="s">
        <v>2031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SUM(P157:P168)</f>
        <v>0</v>
      </c>
      <c r="Q156" s="211"/>
      <c r="R156" s="212">
        <f>SUM(R157:R168)</f>
        <v>0</v>
      </c>
      <c r="S156" s="211"/>
      <c r="T156" s="213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86</v>
      </c>
      <c r="AT156" s="215" t="s">
        <v>77</v>
      </c>
      <c r="AU156" s="215" t="s">
        <v>78</v>
      </c>
      <c r="AY156" s="214" t="s">
        <v>154</v>
      </c>
      <c r="BK156" s="216">
        <f>SUM(BK157:BK168)</f>
        <v>0</v>
      </c>
    </row>
    <row r="157" s="2" customFormat="1" ht="16.5" customHeight="1">
      <c r="A157" s="39"/>
      <c r="B157" s="40"/>
      <c r="C157" s="219" t="s">
        <v>78</v>
      </c>
      <c r="D157" s="219" t="s">
        <v>156</v>
      </c>
      <c r="E157" s="220" t="s">
        <v>2032</v>
      </c>
      <c r="F157" s="221" t="s">
        <v>2033</v>
      </c>
      <c r="G157" s="222" t="s">
        <v>1651</v>
      </c>
      <c r="H157" s="223">
        <v>67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161</v>
      </c>
      <c r="AT157" s="230" t="s">
        <v>156</v>
      </c>
      <c r="AU157" s="230" t="s">
        <v>86</v>
      </c>
      <c r="AY157" s="18" t="s">
        <v>154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161</v>
      </c>
      <c r="BM157" s="230" t="s">
        <v>524</v>
      </c>
    </row>
    <row r="158" s="2" customFormat="1" ht="16.5" customHeight="1">
      <c r="A158" s="39"/>
      <c r="B158" s="40"/>
      <c r="C158" s="219" t="s">
        <v>78</v>
      </c>
      <c r="D158" s="219" t="s">
        <v>156</v>
      </c>
      <c r="E158" s="220" t="s">
        <v>2034</v>
      </c>
      <c r="F158" s="221" t="s">
        <v>2035</v>
      </c>
      <c r="G158" s="222" t="s">
        <v>1651</v>
      </c>
      <c r="H158" s="223">
        <v>19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161</v>
      </c>
      <c r="AT158" s="230" t="s">
        <v>156</v>
      </c>
      <c r="AU158" s="230" t="s">
        <v>86</v>
      </c>
      <c r="AY158" s="18" t="s">
        <v>154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161</v>
      </c>
      <c r="BM158" s="230" t="s">
        <v>533</v>
      </c>
    </row>
    <row r="159" s="2" customFormat="1" ht="16.5" customHeight="1">
      <c r="A159" s="39"/>
      <c r="B159" s="40"/>
      <c r="C159" s="219" t="s">
        <v>78</v>
      </c>
      <c r="D159" s="219" t="s">
        <v>156</v>
      </c>
      <c r="E159" s="220" t="s">
        <v>2036</v>
      </c>
      <c r="F159" s="221" t="s">
        <v>2037</v>
      </c>
      <c r="G159" s="222" t="s">
        <v>1651</v>
      </c>
      <c r="H159" s="223">
        <v>3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161</v>
      </c>
      <c r="AT159" s="230" t="s">
        <v>156</v>
      </c>
      <c r="AU159" s="230" t="s">
        <v>86</v>
      </c>
      <c r="AY159" s="18" t="s">
        <v>154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161</v>
      </c>
      <c r="BM159" s="230" t="s">
        <v>545</v>
      </c>
    </row>
    <row r="160" s="2" customFormat="1" ht="16.5" customHeight="1">
      <c r="A160" s="39"/>
      <c r="B160" s="40"/>
      <c r="C160" s="219" t="s">
        <v>78</v>
      </c>
      <c r="D160" s="219" t="s">
        <v>156</v>
      </c>
      <c r="E160" s="220" t="s">
        <v>2038</v>
      </c>
      <c r="F160" s="221" t="s">
        <v>2039</v>
      </c>
      <c r="G160" s="222" t="s">
        <v>1651</v>
      </c>
      <c r="H160" s="223">
        <v>12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161</v>
      </c>
      <c r="AT160" s="230" t="s">
        <v>156</v>
      </c>
      <c r="AU160" s="230" t="s">
        <v>86</v>
      </c>
      <c r="AY160" s="18" t="s">
        <v>154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161</v>
      </c>
      <c r="BM160" s="230" t="s">
        <v>554</v>
      </c>
    </row>
    <row r="161" s="2" customFormat="1" ht="16.5" customHeight="1">
      <c r="A161" s="39"/>
      <c r="B161" s="40"/>
      <c r="C161" s="219" t="s">
        <v>78</v>
      </c>
      <c r="D161" s="219" t="s">
        <v>156</v>
      </c>
      <c r="E161" s="220" t="s">
        <v>2040</v>
      </c>
      <c r="F161" s="221" t="s">
        <v>2041</v>
      </c>
      <c r="G161" s="222" t="s">
        <v>1651</v>
      </c>
      <c r="H161" s="223">
        <v>2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161</v>
      </c>
      <c r="AT161" s="230" t="s">
        <v>156</v>
      </c>
      <c r="AU161" s="230" t="s">
        <v>86</v>
      </c>
      <c r="AY161" s="18" t="s">
        <v>154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161</v>
      </c>
      <c r="BM161" s="230" t="s">
        <v>564</v>
      </c>
    </row>
    <row r="162" s="2" customFormat="1" ht="16.5" customHeight="1">
      <c r="A162" s="39"/>
      <c r="B162" s="40"/>
      <c r="C162" s="219" t="s">
        <v>78</v>
      </c>
      <c r="D162" s="219" t="s">
        <v>156</v>
      </c>
      <c r="E162" s="220" t="s">
        <v>2042</v>
      </c>
      <c r="F162" s="221" t="s">
        <v>2043</v>
      </c>
      <c r="G162" s="222" t="s">
        <v>1651</v>
      </c>
      <c r="H162" s="223">
        <v>10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161</v>
      </c>
      <c r="AT162" s="230" t="s">
        <v>156</v>
      </c>
      <c r="AU162" s="230" t="s">
        <v>86</v>
      </c>
      <c r="AY162" s="18" t="s">
        <v>154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161</v>
      </c>
      <c r="BM162" s="230" t="s">
        <v>573</v>
      </c>
    </row>
    <row r="163" s="2" customFormat="1" ht="16.5" customHeight="1">
      <c r="A163" s="39"/>
      <c r="B163" s="40"/>
      <c r="C163" s="219" t="s">
        <v>78</v>
      </c>
      <c r="D163" s="219" t="s">
        <v>156</v>
      </c>
      <c r="E163" s="220" t="s">
        <v>2044</v>
      </c>
      <c r="F163" s="221" t="s">
        <v>2045</v>
      </c>
      <c r="G163" s="222" t="s">
        <v>1651</v>
      </c>
      <c r="H163" s="223">
        <v>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161</v>
      </c>
      <c r="AT163" s="230" t="s">
        <v>156</v>
      </c>
      <c r="AU163" s="230" t="s">
        <v>86</v>
      </c>
      <c r="AY163" s="18" t="s">
        <v>154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161</v>
      </c>
      <c r="BM163" s="230" t="s">
        <v>581</v>
      </c>
    </row>
    <row r="164" s="2" customFormat="1" ht="24.15" customHeight="1">
      <c r="A164" s="39"/>
      <c r="B164" s="40"/>
      <c r="C164" s="219" t="s">
        <v>78</v>
      </c>
      <c r="D164" s="219" t="s">
        <v>156</v>
      </c>
      <c r="E164" s="220" t="s">
        <v>2046</v>
      </c>
      <c r="F164" s="221" t="s">
        <v>2047</v>
      </c>
      <c r="G164" s="222" t="s">
        <v>1651</v>
      </c>
      <c r="H164" s="223">
        <v>104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161</v>
      </c>
      <c r="AT164" s="230" t="s">
        <v>156</v>
      </c>
      <c r="AU164" s="230" t="s">
        <v>86</v>
      </c>
      <c r="AY164" s="18" t="s">
        <v>154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161</v>
      </c>
      <c r="BM164" s="230" t="s">
        <v>589</v>
      </c>
    </row>
    <row r="165" s="2" customFormat="1" ht="24.15" customHeight="1">
      <c r="A165" s="39"/>
      <c r="B165" s="40"/>
      <c r="C165" s="219" t="s">
        <v>78</v>
      </c>
      <c r="D165" s="219" t="s">
        <v>156</v>
      </c>
      <c r="E165" s="220" t="s">
        <v>2048</v>
      </c>
      <c r="F165" s="221" t="s">
        <v>2049</v>
      </c>
      <c r="G165" s="222" t="s">
        <v>1651</v>
      </c>
      <c r="H165" s="223">
        <v>2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161</v>
      </c>
      <c r="AT165" s="230" t="s">
        <v>156</v>
      </c>
      <c r="AU165" s="230" t="s">
        <v>86</v>
      </c>
      <c r="AY165" s="18" t="s">
        <v>154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161</v>
      </c>
      <c r="BM165" s="230" t="s">
        <v>597</v>
      </c>
    </row>
    <row r="166" s="2" customFormat="1" ht="24.15" customHeight="1">
      <c r="A166" s="39"/>
      <c r="B166" s="40"/>
      <c r="C166" s="219" t="s">
        <v>78</v>
      </c>
      <c r="D166" s="219" t="s">
        <v>156</v>
      </c>
      <c r="E166" s="220" t="s">
        <v>2050</v>
      </c>
      <c r="F166" s="221" t="s">
        <v>2051</v>
      </c>
      <c r="G166" s="222" t="s">
        <v>1651</v>
      </c>
      <c r="H166" s="223">
        <v>2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161</v>
      </c>
      <c r="AT166" s="230" t="s">
        <v>156</v>
      </c>
      <c r="AU166" s="230" t="s">
        <v>86</v>
      </c>
      <c r="AY166" s="18" t="s">
        <v>154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161</v>
      </c>
      <c r="BM166" s="230" t="s">
        <v>607</v>
      </c>
    </row>
    <row r="167" s="2" customFormat="1" ht="16.5" customHeight="1">
      <c r="A167" s="39"/>
      <c r="B167" s="40"/>
      <c r="C167" s="219" t="s">
        <v>78</v>
      </c>
      <c r="D167" s="219" t="s">
        <v>156</v>
      </c>
      <c r="E167" s="220" t="s">
        <v>2052</v>
      </c>
      <c r="F167" s="221" t="s">
        <v>2053</v>
      </c>
      <c r="G167" s="222" t="s">
        <v>1651</v>
      </c>
      <c r="H167" s="223">
        <v>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161</v>
      </c>
      <c r="AT167" s="230" t="s">
        <v>156</v>
      </c>
      <c r="AU167" s="230" t="s">
        <v>86</v>
      </c>
      <c r="AY167" s="18" t="s">
        <v>154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161</v>
      </c>
      <c r="BM167" s="230" t="s">
        <v>616</v>
      </c>
    </row>
    <row r="168" s="2" customFormat="1" ht="16.5" customHeight="1">
      <c r="A168" s="39"/>
      <c r="B168" s="40"/>
      <c r="C168" s="219" t="s">
        <v>78</v>
      </c>
      <c r="D168" s="219" t="s">
        <v>156</v>
      </c>
      <c r="E168" s="220" t="s">
        <v>2054</v>
      </c>
      <c r="F168" s="221" t="s">
        <v>2055</v>
      </c>
      <c r="G168" s="222" t="s">
        <v>1651</v>
      </c>
      <c r="H168" s="223">
        <v>8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161</v>
      </c>
      <c r="AT168" s="230" t="s">
        <v>156</v>
      </c>
      <c r="AU168" s="230" t="s">
        <v>86</v>
      </c>
      <c r="AY168" s="18" t="s">
        <v>154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161</v>
      </c>
      <c r="BM168" s="230" t="s">
        <v>624</v>
      </c>
    </row>
    <row r="169" s="12" customFormat="1" ht="25.92" customHeight="1">
      <c r="A169" s="12"/>
      <c r="B169" s="203"/>
      <c r="C169" s="204"/>
      <c r="D169" s="205" t="s">
        <v>77</v>
      </c>
      <c r="E169" s="206" t="s">
        <v>1656</v>
      </c>
      <c r="F169" s="206" t="s">
        <v>2056</v>
      </c>
      <c r="G169" s="204"/>
      <c r="H169" s="204"/>
      <c r="I169" s="207"/>
      <c r="J169" s="208">
        <f>BK169</f>
        <v>0</v>
      </c>
      <c r="K169" s="204"/>
      <c r="L169" s="209"/>
      <c r="M169" s="210"/>
      <c r="N169" s="211"/>
      <c r="O169" s="211"/>
      <c r="P169" s="212">
        <f>SUM(P170:P180)</f>
        <v>0</v>
      </c>
      <c r="Q169" s="211"/>
      <c r="R169" s="212">
        <f>SUM(R170:R180)</f>
        <v>0</v>
      </c>
      <c r="S169" s="211"/>
      <c r="T169" s="213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86</v>
      </c>
      <c r="AT169" s="215" t="s">
        <v>77</v>
      </c>
      <c r="AU169" s="215" t="s">
        <v>78</v>
      </c>
      <c r="AY169" s="214" t="s">
        <v>154</v>
      </c>
      <c r="BK169" s="216">
        <f>SUM(BK170:BK180)</f>
        <v>0</v>
      </c>
    </row>
    <row r="170" s="2" customFormat="1" ht="16.5" customHeight="1">
      <c r="A170" s="39"/>
      <c r="B170" s="40"/>
      <c r="C170" s="219" t="s">
        <v>78</v>
      </c>
      <c r="D170" s="219" t="s">
        <v>156</v>
      </c>
      <c r="E170" s="220" t="s">
        <v>2057</v>
      </c>
      <c r="F170" s="221" t="s">
        <v>2058</v>
      </c>
      <c r="G170" s="222" t="s">
        <v>377</v>
      </c>
      <c r="H170" s="223">
        <v>35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161</v>
      </c>
      <c r="AT170" s="230" t="s">
        <v>156</v>
      </c>
      <c r="AU170" s="230" t="s">
        <v>86</v>
      </c>
      <c r="AY170" s="18" t="s">
        <v>154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161</v>
      </c>
      <c r="BM170" s="230" t="s">
        <v>632</v>
      </c>
    </row>
    <row r="171" s="2" customFormat="1" ht="16.5" customHeight="1">
      <c r="A171" s="39"/>
      <c r="B171" s="40"/>
      <c r="C171" s="219" t="s">
        <v>78</v>
      </c>
      <c r="D171" s="219" t="s">
        <v>156</v>
      </c>
      <c r="E171" s="220" t="s">
        <v>2059</v>
      </c>
      <c r="F171" s="221" t="s">
        <v>2060</v>
      </c>
      <c r="G171" s="222" t="s">
        <v>377</v>
      </c>
      <c r="H171" s="223">
        <v>15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161</v>
      </c>
      <c r="AT171" s="230" t="s">
        <v>156</v>
      </c>
      <c r="AU171" s="230" t="s">
        <v>86</v>
      </c>
      <c r="AY171" s="18" t="s">
        <v>154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161</v>
      </c>
      <c r="BM171" s="230" t="s">
        <v>641</v>
      </c>
    </row>
    <row r="172" s="2" customFormat="1" ht="16.5" customHeight="1">
      <c r="A172" s="39"/>
      <c r="B172" s="40"/>
      <c r="C172" s="219" t="s">
        <v>78</v>
      </c>
      <c r="D172" s="219" t="s">
        <v>156</v>
      </c>
      <c r="E172" s="220" t="s">
        <v>2061</v>
      </c>
      <c r="F172" s="221" t="s">
        <v>2062</v>
      </c>
      <c r="G172" s="222" t="s">
        <v>377</v>
      </c>
      <c r="H172" s="223">
        <v>20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161</v>
      </c>
      <c r="AT172" s="230" t="s">
        <v>156</v>
      </c>
      <c r="AU172" s="230" t="s">
        <v>86</v>
      </c>
      <c r="AY172" s="18" t="s">
        <v>154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161</v>
      </c>
      <c r="BM172" s="230" t="s">
        <v>651</v>
      </c>
    </row>
    <row r="173" s="2" customFormat="1" ht="16.5" customHeight="1">
      <c r="A173" s="39"/>
      <c r="B173" s="40"/>
      <c r="C173" s="219" t="s">
        <v>78</v>
      </c>
      <c r="D173" s="219" t="s">
        <v>156</v>
      </c>
      <c r="E173" s="220" t="s">
        <v>2063</v>
      </c>
      <c r="F173" s="221" t="s">
        <v>2064</v>
      </c>
      <c r="G173" s="222" t="s">
        <v>377</v>
      </c>
      <c r="H173" s="223">
        <v>15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161</v>
      </c>
      <c r="AT173" s="230" t="s">
        <v>156</v>
      </c>
      <c r="AU173" s="230" t="s">
        <v>86</v>
      </c>
      <c r="AY173" s="18" t="s">
        <v>154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161</v>
      </c>
      <c r="BM173" s="230" t="s">
        <v>661</v>
      </c>
    </row>
    <row r="174" s="2" customFormat="1" ht="16.5" customHeight="1">
      <c r="A174" s="39"/>
      <c r="B174" s="40"/>
      <c r="C174" s="219" t="s">
        <v>78</v>
      </c>
      <c r="D174" s="219" t="s">
        <v>156</v>
      </c>
      <c r="E174" s="220" t="s">
        <v>2065</v>
      </c>
      <c r="F174" s="221" t="s">
        <v>2066</v>
      </c>
      <c r="G174" s="222" t="s">
        <v>377</v>
      </c>
      <c r="H174" s="223">
        <v>480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161</v>
      </c>
      <c r="AT174" s="230" t="s">
        <v>156</v>
      </c>
      <c r="AU174" s="230" t="s">
        <v>86</v>
      </c>
      <c r="AY174" s="18" t="s">
        <v>154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161</v>
      </c>
      <c r="BM174" s="230" t="s">
        <v>674</v>
      </c>
    </row>
    <row r="175" s="2" customFormat="1" ht="16.5" customHeight="1">
      <c r="A175" s="39"/>
      <c r="B175" s="40"/>
      <c r="C175" s="219" t="s">
        <v>78</v>
      </c>
      <c r="D175" s="219" t="s">
        <v>156</v>
      </c>
      <c r="E175" s="220" t="s">
        <v>2067</v>
      </c>
      <c r="F175" s="221" t="s">
        <v>2068</v>
      </c>
      <c r="G175" s="222" t="s">
        <v>377</v>
      </c>
      <c r="H175" s="223">
        <v>380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161</v>
      </c>
      <c r="AT175" s="230" t="s">
        <v>156</v>
      </c>
      <c r="AU175" s="230" t="s">
        <v>86</v>
      </c>
      <c r="AY175" s="18" t="s">
        <v>154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161</v>
      </c>
      <c r="BM175" s="230" t="s">
        <v>684</v>
      </c>
    </row>
    <row r="176" s="2" customFormat="1" ht="16.5" customHeight="1">
      <c r="A176" s="39"/>
      <c r="B176" s="40"/>
      <c r="C176" s="219" t="s">
        <v>78</v>
      </c>
      <c r="D176" s="219" t="s">
        <v>156</v>
      </c>
      <c r="E176" s="220" t="s">
        <v>2069</v>
      </c>
      <c r="F176" s="221" t="s">
        <v>2070</v>
      </c>
      <c r="G176" s="222" t="s">
        <v>377</v>
      </c>
      <c r="H176" s="223">
        <v>50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161</v>
      </c>
      <c r="AT176" s="230" t="s">
        <v>156</v>
      </c>
      <c r="AU176" s="230" t="s">
        <v>86</v>
      </c>
      <c r="AY176" s="18" t="s">
        <v>154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161</v>
      </c>
      <c r="BM176" s="230" t="s">
        <v>695</v>
      </c>
    </row>
    <row r="177" s="2" customFormat="1" ht="16.5" customHeight="1">
      <c r="A177" s="39"/>
      <c r="B177" s="40"/>
      <c r="C177" s="219" t="s">
        <v>78</v>
      </c>
      <c r="D177" s="219" t="s">
        <v>156</v>
      </c>
      <c r="E177" s="220" t="s">
        <v>2071</v>
      </c>
      <c r="F177" s="221" t="s">
        <v>2072</v>
      </c>
      <c r="G177" s="222" t="s">
        <v>377</v>
      </c>
      <c r="H177" s="223">
        <v>50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161</v>
      </c>
      <c r="AT177" s="230" t="s">
        <v>156</v>
      </c>
      <c r="AU177" s="230" t="s">
        <v>86</v>
      </c>
      <c r="AY177" s="18" t="s">
        <v>154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161</v>
      </c>
      <c r="BM177" s="230" t="s">
        <v>704</v>
      </c>
    </row>
    <row r="178" s="2" customFormat="1" ht="16.5" customHeight="1">
      <c r="A178" s="39"/>
      <c r="B178" s="40"/>
      <c r="C178" s="219" t="s">
        <v>78</v>
      </c>
      <c r="D178" s="219" t="s">
        <v>156</v>
      </c>
      <c r="E178" s="220" t="s">
        <v>2073</v>
      </c>
      <c r="F178" s="221" t="s">
        <v>2074</v>
      </c>
      <c r="G178" s="222" t="s">
        <v>377</v>
      </c>
      <c r="H178" s="223">
        <v>100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161</v>
      </c>
      <c r="AT178" s="230" t="s">
        <v>156</v>
      </c>
      <c r="AU178" s="230" t="s">
        <v>86</v>
      </c>
      <c r="AY178" s="18" t="s">
        <v>154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161</v>
      </c>
      <c r="BM178" s="230" t="s">
        <v>718</v>
      </c>
    </row>
    <row r="179" s="2" customFormat="1" ht="24.15" customHeight="1">
      <c r="A179" s="39"/>
      <c r="B179" s="40"/>
      <c r="C179" s="219" t="s">
        <v>78</v>
      </c>
      <c r="D179" s="219" t="s">
        <v>156</v>
      </c>
      <c r="E179" s="220" t="s">
        <v>2075</v>
      </c>
      <c r="F179" s="221" t="s">
        <v>2076</v>
      </c>
      <c r="G179" s="222" t="s">
        <v>1632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161</v>
      </c>
      <c r="AT179" s="230" t="s">
        <v>156</v>
      </c>
      <c r="AU179" s="230" t="s">
        <v>86</v>
      </c>
      <c r="AY179" s="18" t="s">
        <v>154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161</v>
      </c>
      <c r="BM179" s="230" t="s">
        <v>731</v>
      </c>
    </row>
    <row r="180" s="2" customFormat="1">
      <c r="A180" s="39"/>
      <c r="B180" s="40"/>
      <c r="C180" s="41"/>
      <c r="D180" s="234" t="s">
        <v>392</v>
      </c>
      <c r="E180" s="41"/>
      <c r="F180" s="286" t="s">
        <v>2077</v>
      </c>
      <c r="G180" s="41"/>
      <c r="H180" s="41"/>
      <c r="I180" s="287"/>
      <c r="J180" s="41"/>
      <c r="K180" s="41"/>
      <c r="L180" s="45"/>
      <c r="M180" s="288"/>
      <c r="N180" s="289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392</v>
      </c>
      <c r="AU180" s="18" t="s">
        <v>86</v>
      </c>
    </row>
    <row r="181" s="12" customFormat="1" ht="25.92" customHeight="1">
      <c r="A181" s="12"/>
      <c r="B181" s="203"/>
      <c r="C181" s="204"/>
      <c r="D181" s="205" t="s">
        <v>77</v>
      </c>
      <c r="E181" s="206" t="s">
        <v>1682</v>
      </c>
      <c r="F181" s="206" t="s">
        <v>2078</v>
      </c>
      <c r="G181" s="204"/>
      <c r="H181" s="204"/>
      <c r="I181" s="207"/>
      <c r="J181" s="208">
        <f>BK181</f>
        <v>0</v>
      </c>
      <c r="K181" s="204"/>
      <c r="L181" s="209"/>
      <c r="M181" s="210"/>
      <c r="N181" s="211"/>
      <c r="O181" s="211"/>
      <c r="P181" s="212">
        <f>SUM(P182:P201)</f>
        <v>0</v>
      </c>
      <c r="Q181" s="211"/>
      <c r="R181" s="212">
        <f>SUM(R182:R201)</f>
        <v>0</v>
      </c>
      <c r="S181" s="211"/>
      <c r="T181" s="213">
        <f>SUM(T182:T201)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86</v>
      </c>
      <c r="AT181" s="215" t="s">
        <v>77</v>
      </c>
      <c r="AU181" s="215" t="s">
        <v>78</v>
      </c>
      <c r="AY181" s="214" t="s">
        <v>154</v>
      </c>
      <c r="BK181" s="216">
        <f>SUM(BK182:BK201)</f>
        <v>0</v>
      </c>
    </row>
    <row r="182" s="2" customFormat="1" ht="16.5" customHeight="1">
      <c r="A182" s="39"/>
      <c r="B182" s="40"/>
      <c r="C182" s="219" t="s">
        <v>78</v>
      </c>
      <c r="D182" s="219" t="s">
        <v>156</v>
      </c>
      <c r="E182" s="220" t="s">
        <v>2079</v>
      </c>
      <c r="F182" s="221" t="s">
        <v>2080</v>
      </c>
      <c r="G182" s="222" t="s">
        <v>1651</v>
      </c>
      <c r="H182" s="223">
        <v>80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161</v>
      </c>
      <c r="AT182" s="230" t="s">
        <v>156</v>
      </c>
      <c r="AU182" s="230" t="s">
        <v>86</v>
      </c>
      <c r="AY182" s="18" t="s">
        <v>154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161</v>
      </c>
      <c r="BM182" s="230" t="s">
        <v>740</v>
      </c>
    </row>
    <row r="183" s="2" customFormat="1" ht="16.5" customHeight="1">
      <c r="A183" s="39"/>
      <c r="B183" s="40"/>
      <c r="C183" s="219" t="s">
        <v>78</v>
      </c>
      <c r="D183" s="219" t="s">
        <v>156</v>
      </c>
      <c r="E183" s="220" t="s">
        <v>2081</v>
      </c>
      <c r="F183" s="221" t="s">
        <v>2082</v>
      </c>
      <c r="G183" s="222" t="s">
        <v>1651</v>
      </c>
      <c r="H183" s="223">
        <v>6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161</v>
      </c>
      <c r="AT183" s="230" t="s">
        <v>156</v>
      </c>
      <c r="AU183" s="230" t="s">
        <v>86</v>
      </c>
      <c r="AY183" s="18" t="s">
        <v>154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161</v>
      </c>
      <c r="BM183" s="230" t="s">
        <v>750</v>
      </c>
    </row>
    <row r="184" s="2" customFormat="1" ht="16.5" customHeight="1">
      <c r="A184" s="39"/>
      <c r="B184" s="40"/>
      <c r="C184" s="219" t="s">
        <v>78</v>
      </c>
      <c r="D184" s="219" t="s">
        <v>156</v>
      </c>
      <c r="E184" s="220" t="s">
        <v>2083</v>
      </c>
      <c r="F184" s="221" t="s">
        <v>2084</v>
      </c>
      <c r="G184" s="222" t="s">
        <v>1651</v>
      </c>
      <c r="H184" s="223">
        <v>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161</v>
      </c>
      <c r="AT184" s="230" t="s">
        <v>156</v>
      </c>
      <c r="AU184" s="230" t="s">
        <v>86</v>
      </c>
      <c r="AY184" s="18" t="s">
        <v>154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161</v>
      </c>
      <c r="BM184" s="230" t="s">
        <v>760</v>
      </c>
    </row>
    <row r="185" s="2" customFormat="1" ht="16.5" customHeight="1">
      <c r="A185" s="39"/>
      <c r="B185" s="40"/>
      <c r="C185" s="219" t="s">
        <v>78</v>
      </c>
      <c r="D185" s="219" t="s">
        <v>156</v>
      </c>
      <c r="E185" s="220" t="s">
        <v>2085</v>
      </c>
      <c r="F185" s="221" t="s">
        <v>2086</v>
      </c>
      <c r="G185" s="222" t="s">
        <v>1651</v>
      </c>
      <c r="H185" s="223">
        <v>4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161</v>
      </c>
      <c r="AT185" s="230" t="s">
        <v>156</v>
      </c>
      <c r="AU185" s="230" t="s">
        <v>86</v>
      </c>
      <c r="AY185" s="18" t="s">
        <v>154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161</v>
      </c>
      <c r="BM185" s="230" t="s">
        <v>769</v>
      </c>
    </row>
    <row r="186" s="2" customFormat="1" ht="24.15" customHeight="1">
      <c r="A186" s="39"/>
      <c r="B186" s="40"/>
      <c r="C186" s="219" t="s">
        <v>78</v>
      </c>
      <c r="D186" s="219" t="s">
        <v>156</v>
      </c>
      <c r="E186" s="220" t="s">
        <v>2087</v>
      </c>
      <c r="F186" s="221" t="s">
        <v>2088</v>
      </c>
      <c r="G186" s="222" t="s">
        <v>1651</v>
      </c>
      <c r="H186" s="223">
        <v>6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161</v>
      </c>
      <c r="AT186" s="230" t="s">
        <v>156</v>
      </c>
      <c r="AU186" s="230" t="s">
        <v>86</v>
      </c>
      <c r="AY186" s="18" t="s">
        <v>154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161</v>
      </c>
      <c r="BM186" s="230" t="s">
        <v>777</v>
      </c>
    </row>
    <row r="187" s="2" customFormat="1" ht="16.5" customHeight="1">
      <c r="A187" s="39"/>
      <c r="B187" s="40"/>
      <c r="C187" s="219" t="s">
        <v>78</v>
      </c>
      <c r="D187" s="219" t="s">
        <v>156</v>
      </c>
      <c r="E187" s="220" t="s">
        <v>2089</v>
      </c>
      <c r="F187" s="221" t="s">
        <v>2090</v>
      </c>
      <c r="G187" s="222" t="s">
        <v>1651</v>
      </c>
      <c r="H187" s="223">
        <v>6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161</v>
      </c>
      <c r="AT187" s="230" t="s">
        <v>156</v>
      </c>
      <c r="AU187" s="230" t="s">
        <v>86</v>
      </c>
      <c r="AY187" s="18" t="s">
        <v>154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161</v>
      </c>
      <c r="BM187" s="230" t="s">
        <v>786</v>
      </c>
    </row>
    <row r="188" s="2" customFormat="1" ht="24.15" customHeight="1">
      <c r="A188" s="39"/>
      <c r="B188" s="40"/>
      <c r="C188" s="219" t="s">
        <v>78</v>
      </c>
      <c r="D188" s="219" t="s">
        <v>156</v>
      </c>
      <c r="E188" s="220" t="s">
        <v>2091</v>
      </c>
      <c r="F188" s="221" t="s">
        <v>2092</v>
      </c>
      <c r="G188" s="222" t="s">
        <v>1651</v>
      </c>
      <c r="H188" s="223">
        <v>42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161</v>
      </c>
      <c r="AT188" s="230" t="s">
        <v>156</v>
      </c>
      <c r="AU188" s="230" t="s">
        <v>86</v>
      </c>
      <c r="AY188" s="18" t="s">
        <v>154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161</v>
      </c>
      <c r="BM188" s="230" t="s">
        <v>794</v>
      </c>
    </row>
    <row r="189" s="2" customFormat="1" ht="16.5" customHeight="1">
      <c r="A189" s="39"/>
      <c r="B189" s="40"/>
      <c r="C189" s="219" t="s">
        <v>78</v>
      </c>
      <c r="D189" s="219" t="s">
        <v>156</v>
      </c>
      <c r="E189" s="220" t="s">
        <v>2093</v>
      </c>
      <c r="F189" s="221" t="s">
        <v>2094</v>
      </c>
      <c r="G189" s="222" t="s">
        <v>1651</v>
      </c>
      <c r="H189" s="223">
        <v>25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161</v>
      </c>
      <c r="AT189" s="230" t="s">
        <v>156</v>
      </c>
      <c r="AU189" s="230" t="s">
        <v>86</v>
      </c>
      <c r="AY189" s="18" t="s">
        <v>154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161</v>
      </c>
      <c r="BM189" s="230" t="s">
        <v>803</v>
      </c>
    </row>
    <row r="190" s="2" customFormat="1" ht="24.15" customHeight="1">
      <c r="A190" s="39"/>
      <c r="B190" s="40"/>
      <c r="C190" s="219" t="s">
        <v>78</v>
      </c>
      <c r="D190" s="219" t="s">
        <v>156</v>
      </c>
      <c r="E190" s="220" t="s">
        <v>2095</v>
      </c>
      <c r="F190" s="221" t="s">
        <v>2096</v>
      </c>
      <c r="G190" s="222" t="s">
        <v>1651</v>
      </c>
      <c r="H190" s="223">
        <v>11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161</v>
      </c>
      <c r="AT190" s="230" t="s">
        <v>156</v>
      </c>
      <c r="AU190" s="230" t="s">
        <v>86</v>
      </c>
      <c r="AY190" s="18" t="s">
        <v>154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161</v>
      </c>
      <c r="BM190" s="230" t="s">
        <v>810</v>
      </c>
    </row>
    <row r="191" s="2" customFormat="1" ht="16.5" customHeight="1">
      <c r="A191" s="39"/>
      <c r="B191" s="40"/>
      <c r="C191" s="219" t="s">
        <v>78</v>
      </c>
      <c r="D191" s="219" t="s">
        <v>156</v>
      </c>
      <c r="E191" s="220" t="s">
        <v>2097</v>
      </c>
      <c r="F191" s="221" t="s">
        <v>2098</v>
      </c>
      <c r="G191" s="222" t="s">
        <v>1651</v>
      </c>
      <c r="H191" s="223">
        <v>3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161</v>
      </c>
      <c r="AT191" s="230" t="s">
        <v>156</v>
      </c>
      <c r="AU191" s="230" t="s">
        <v>86</v>
      </c>
      <c r="AY191" s="18" t="s">
        <v>154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86</v>
      </c>
      <c r="BK191" s="231">
        <f>ROUND(I191*H191,2)</f>
        <v>0</v>
      </c>
      <c r="BL191" s="18" t="s">
        <v>161</v>
      </c>
      <c r="BM191" s="230" t="s">
        <v>818</v>
      </c>
    </row>
    <row r="192" s="2" customFormat="1" ht="16.5" customHeight="1">
      <c r="A192" s="39"/>
      <c r="B192" s="40"/>
      <c r="C192" s="219" t="s">
        <v>78</v>
      </c>
      <c r="D192" s="219" t="s">
        <v>156</v>
      </c>
      <c r="E192" s="220" t="s">
        <v>2099</v>
      </c>
      <c r="F192" s="221" t="s">
        <v>2100</v>
      </c>
      <c r="G192" s="222" t="s">
        <v>1651</v>
      </c>
      <c r="H192" s="223">
        <v>2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161</v>
      </c>
      <c r="AT192" s="230" t="s">
        <v>156</v>
      </c>
      <c r="AU192" s="230" t="s">
        <v>86</v>
      </c>
      <c r="AY192" s="18" t="s">
        <v>154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161</v>
      </c>
      <c r="BM192" s="230" t="s">
        <v>828</v>
      </c>
    </row>
    <row r="193" s="2" customFormat="1" ht="16.5" customHeight="1">
      <c r="A193" s="39"/>
      <c r="B193" s="40"/>
      <c r="C193" s="219" t="s">
        <v>78</v>
      </c>
      <c r="D193" s="219" t="s">
        <v>156</v>
      </c>
      <c r="E193" s="220" t="s">
        <v>2101</v>
      </c>
      <c r="F193" s="221" t="s">
        <v>2102</v>
      </c>
      <c r="G193" s="222" t="s">
        <v>1651</v>
      </c>
      <c r="H193" s="223">
        <v>6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161</v>
      </c>
      <c r="AT193" s="230" t="s">
        <v>156</v>
      </c>
      <c r="AU193" s="230" t="s">
        <v>86</v>
      </c>
      <c r="AY193" s="18" t="s">
        <v>154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161</v>
      </c>
      <c r="BM193" s="230" t="s">
        <v>837</v>
      </c>
    </row>
    <row r="194" s="2" customFormat="1" ht="16.5" customHeight="1">
      <c r="A194" s="39"/>
      <c r="B194" s="40"/>
      <c r="C194" s="219" t="s">
        <v>78</v>
      </c>
      <c r="D194" s="219" t="s">
        <v>156</v>
      </c>
      <c r="E194" s="220" t="s">
        <v>2103</v>
      </c>
      <c r="F194" s="221" t="s">
        <v>2104</v>
      </c>
      <c r="G194" s="222" t="s">
        <v>1651</v>
      </c>
      <c r="H194" s="223">
        <v>10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161</v>
      </c>
      <c r="AT194" s="230" t="s">
        <v>156</v>
      </c>
      <c r="AU194" s="230" t="s">
        <v>86</v>
      </c>
      <c r="AY194" s="18" t="s">
        <v>154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161</v>
      </c>
      <c r="BM194" s="230" t="s">
        <v>844</v>
      </c>
    </row>
    <row r="195" s="2" customFormat="1" ht="16.5" customHeight="1">
      <c r="A195" s="39"/>
      <c r="B195" s="40"/>
      <c r="C195" s="219" t="s">
        <v>78</v>
      </c>
      <c r="D195" s="219" t="s">
        <v>156</v>
      </c>
      <c r="E195" s="220" t="s">
        <v>2105</v>
      </c>
      <c r="F195" s="221" t="s">
        <v>2106</v>
      </c>
      <c r="G195" s="222" t="s">
        <v>1651</v>
      </c>
      <c r="H195" s="223">
        <v>6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43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161</v>
      </c>
      <c r="AT195" s="230" t="s">
        <v>156</v>
      </c>
      <c r="AU195" s="230" t="s">
        <v>86</v>
      </c>
      <c r="AY195" s="18" t="s">
        <v>154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86</v>
      </c>
      <c r="BK195" s="231">
        <f>ROUND(I195*H195,2)</f>
        <v>0</v>
      </c>
      <c r="BL195" s="18" t="s">
        <v>161</v>
      </c>
      <c r="BM195" s="230" t="s">
        <v>854</v>
      </c>
    </row>
    <row r="196" s="2" customFormat="1" ht="33" customHeight="1">
      <c r="A196" s="39"/>
      <c r="B196" s="40"/>
      <c r="C196" s="219" t="s">
        <v>78</v>
      </c>
      <c r="D196" s="219" t="s">
        <v>156</v>
      </c>
      <c r="E196" s="220" t="s">
        <v>2107</v>
      </c>
      <c r="F196" s="221" t="s">
        <v>2108</v>
      </c>
      <c r="G196" s="222" t="s">
        <v>1651</v>
      </c>
      <c r="H196" s="223">
        <v>12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161</v>
      </c>
      <c r="AT196" s="230" t="s">
        <v>156</v>
      </c>
      <c r="AU196" s="230" t="s">
        <v>86</v>
      </c>
      <c r="AY196" s="18" t="s">
        <v>154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86</v>
      </c>
      <c r="BK196" s="231">
        <f>ROUND(I196*H196,2)</f>
        <v>0</v>
      </c>
      <c r="BL196" s="18" t="s">
        <v>161</v>
      </c>
      <c r="BM196" s="230" t="s">
        <v>862</v>
      </c>
    </row>
    <row r="197" s="2" customFormat="1" ht="16.5" customHeight="1">
      <c r="A197" s="39"/>
      <c r="B197" s="40"/>
      <c r="C197" s="219" t="s">
        <v>78</v>
      </c>
      <c r="D197" s="219" t="s">
        <v>156</v>
      </c>
      <c r="E197" s="220" t="s">
        <v>2109</v>
      </c>
      <c r="F197" s="221" t="s">
        <v>2110</v>
      </c>
      <c r="G197" s="222" t="s">
        <v>377</v>
      </c>
      <c r="H197" s="223">
        <v>140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161</v>
      </c>
      <c r="AT197" s="230" t="s">
        <v>156</v>
      </c>
      <c r="AU197" s="230" t="s">
        <v>86</v>
      </c>
      <c r="AY197" s="18" t="s">
        <v>154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161</v>
      </c>
      <c r="BM197" s="230" t="s">
        <v>875</v>
      </c>
    </row>
    <row r="198" s="2" customFormat="1" ht="16.5" customHeight="1">
      <c r="A198" s="39"/>
      <c r="B198" s="40"/>
      <c r="C198" s="219" t="s">
        <v>78</v>
      </c>
      <c r="D198" s="219" t="s">
        <v>156</v>
      </c>
      <c r="E198" s="220" t="s">
        <v>2111</v>
      </c>
      <c r="F198" s="221" t="s">
        <v>2112</v>
      </c>
      <c r="G198" s="222" t="s">
        <v>377</v>
      </c>
      <c r="H198" s="223">
        <v>70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161</v>
      </c>
      <c r="AT198" s="230" t="s">
        <v>156</v>
      </c>
      <c r="AU198" s="230" t="s">
        <v>86</v>
      </c>
      <c r="AY198" s="18" t="s">
        <v>154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161</v>
      </c>
      <c r="BM198" s="230" t="s">
        <v>885</v>
      </c>
    </row>
    <row r="199" s="2" customFormat="1" ht="16.5" customHeight="1">
      <c r="A199" s="39"/>
      <c r="B199" s="40"/>
      <c r="C199" s="219" t="s">
        <v>78</v>
      </c>
      <c r="D199" s="219" t="s">
        <v>156</v>
      </c>
      <c r="E199" s="220" t="s">
        <v>2113</v>
      </c>
      <c r="F199" s="221" t="s">
        <v>2114</v>
      </c>
      <c r="G199" s="222" t="s">
        <v>377</v>
      </c>
      <c r="H199" s="223">
        <v>20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161</v>
      </c>
      <c r="AT199" s="230" t="s">
        <v>156</v>
      </c>
      <c r="AU199" s="230" t="s">
        <v>86</v>
      </c>
      <c r="AY199" s="18" t="s">
        <v>154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161</v>
      </c>
      <c r="BM199" s="230" t="s">
        <v>897</v>
      </c>
    </row>
    <row r="200" s="2" customFormat="1" ht="24.15" customHeight="1">
      <c r="A200" s="39"/>
      <c r="B200" s="40"/>
      <c r="C200" s="219" t="s">
        <v>78</v>
      </c>
      <c r="D200" s="219" t="s">
        <v>156</v>
      </c>
      <c r="E200" s="220" t="s">
        <v>2115</v>
      </c>
      <c r="F200" s="221" t="s">
        <v>2116</v>
      </c>
      <c r="G200" s="222" t="s">
        <v>1632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161</v>
      </c>
      <c r="AT200" s="230" t="s">
        <v>156</v>
      </c>
      <c r="AU200" s="230" t="s">
        <v>86</v>
      </c>
      <c r="AY200" s="18" t="s">
        <v>154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86</v>
      </c>
      <c r="BK200" s="231">
        <f>ROUND(I200*H200,2)</f>
        <v>0</v>
      </c>
      <c r="BL200" s="18" t="s">
        <v>161</v>
      </c>
      <c r="BM200" s="230" t="s">
        <v>907</v>
      </c>
    </row>
    <row r="201" s="2" customFormat="1" ht="16.5" customHeight="1">
      <c r="A201" s="39"/>
      <c r="B201" s="40"/>
      <c r="C201" s="219" t="s">
        <v>78</v>
      </c>
      <c r="D201" s="219" t="s">
        <v>156</v>
      </c>
      <c r="E201" s="220" t="s">
        <v>2117</v>
      </c>
      <c r="F201" s="221" t="s">
        <v>2118</v>
      </c>
      <c r="G201" s="222" t="s">
        <v>1651</v>
      </c>
      <c r="H201" s="223">
        <v>54</v>
      </c>
      <c r="I201" s="224"/>
      <c r="J201" s="225">
        <f>ROUND(I201*H201,2)</f>
        <v>0</v>
      </c>
      <c r="K201" s="221" t="s">
        <v>1</v>
      </c>
      <c r="L201" s="45"/>
      <c r="M201" s="290" t="s">
        <v>1</v>
      </c>
      <c r="N201" s="291" t="s">
        <v>43</v>
      </c>
      <c r="O201" s="292"/>
      <c r="P201" s="293">
        <f>O201*H201</f>
        <v>0</v>
      </c>
      <c r="Q201" s="293">
        <v>0</v>
      </c>
      <c r="R201" s="293">
        <f>Q201*H201</f>
        <v>0</v>
      </c>
      <c r="S201" s="293">
        <v>0</v>
      </c>
      <c r="T201" s="29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161</v>
      </c>
      <c r="AT201" s="230" t="s">
        <v>156</v>
      </c>
      <c r="AU201" s="230" t="s">
        <v>86</v>
      </c>
      <c r="AY201" s="18" t="s">
        <v>154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161</v>
      </c>
      <c r="BM201" s="230" t="s">
        <v>915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lyBv4iumy8g0Oz3kKKaTZeT+8eDRdjSVTdY0MxsuKXa2h5l8XZLK9RNdJ35OnvFRpglzTWRDT0zHUNvUpUSqHg==" hashValue="igSgBrxb8AG8p1meBIr3olNu/nm02m+P9nLfDJUgpYLUtUryUEqFlkQvmdIB2fy5vbWXGkoTpTVouXIXRPUMmA==" algorithmName="SHA-512" password="CC35"/>
  <autoFilter ref="C120:K20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Přístavba a nástavba hasičské zbrojnice JSDH Zaječov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15. 4. 2022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ROUND((SUM(BE120:BE127)),  2)</f>
        <v>0</v>
      </c>
      <c r="G33" s="39"/>
      <c r="H33" s="39"/>
      <c r="I33" s="156">
        <v>0.20999999999999999</v>
      </c>
      <c r="J33" s="155">
        <f>ROUND(((SUM(BE120:BE127))*I33),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ROUND((SUM(BF120:BF127)),  2)</f>
        <v>0</v>
      </c>
      <c r="G34" s="39"/>
      <c r="H34" s="39"/>
      <c r="I34" s="156">
        <v>0.14999999999999999</v>
      </c>
      <c r="J34" s="155">
        <f>ROUND(((SUM(BF120:BF127))*I34),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ROUND((SUM(BH120:BH127)),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Přístavba a nástavba hasičské zbrojnice JSDH Zaječov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VORN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Zaječov č.p. 265</v>
      </c>
      <c r="G89" s="41"/>
      <c r="H89" s="41"/>
      <c r="I89" s="33" t="s">
        <v>22</v>
      </c>
      <c r="J89" s="80" t="str">
        <f>IF(J12="","",J12)</f>
        <v>15. 4. 2022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Zaječov</v>
      </c>
      <c r="G91" s="41"/>
      <c r="H91" s="41"/>
      <c r="I91" s="33" t="s">
        <v>30</v>
      </c>
      <c r="J91" s="37" t="str">
        <f>E21</f>
        <v>Ing Miroslav Andrt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Jan Petr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112</v>
      </c>
      <c r="D94" s="177"/>
      <c r="E94" s="177"/>
      <c r="F94" s="177"/>
      <c r="G94" s="177"/>
      <c r="H94" s="177"/>
      <c r="I94" s="177"/>
      <c r="J94" s="178" t="s">
        <v>113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114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80"/>
      <c r="C97" s="181"/>
      <c r="D97" s="182" t="s">
        <v>1428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2120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2121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2122</v>
      </c>
      <c r="E100" s="189"/>
      <c r="F100" s="189"/>
      <c r="G100" s="189"/>
      <c r="H100" s="189"/>
      <c r="I100" s="189"/>
      <c r="J100" s="190">
        <f>J126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Přístavba a nástavba hasičské zbrojnice JSDH Zaječov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VORN - Vedlejší a ostatní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Zaječov č.p. 265</v>
      </c>
      <c r="G114" s="41"/>
      <c r="H114" s="41"/>
      <c r="I114" s="33" t="s">
        <v>22</v>
      </c>
      <c r="J114" s="80" t="str">
        <f>IF(J12="","",J12)</f>
        <v>15. 4. 2022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Obec Zaječov</v>
      </c>
      <c r="G116" s="41"/>
      <c r="H116" s="41"/>
      <c r="I116" s="33" t="s">
        <v>30</v>
      </c>
      <c r="J116" s="37" t="str">
        <f>E21</f>
        <v>Ing Miroslav Andrt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Jan Petr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140</v>
      </c>
      <c r="D119" s="195" t="s">
        <v>63</v>
      </c>
      <c r="E119" s="195" t="s">
        <v>59</v>
      </c>
      <c r="F119" s="195" t="s">
        <v>60</v>
      </c>
      <c r="G119" s="195" t="s">
        <v>141</v>
      </c>
      <c r="H119" s="195" t="s">
        <v>142</v>
      </c>
      <c r="I119" s="195" t="s">
        <v>143</v>
      </c>
      <c r="J119" s="195" t="s">
        <v>113</v>
      </c>
      <c r="K119" s="196" t="s">
        <v>144</v>
      </c>
      <c r="L119" s="197"/>
      <c r="M119" s="101" t="s">
        <v>1</v>
      </c>
      <c r="N119" s="102" t="s">
        <v>42</v>
      </c>
      <c r="O119" s="102" t="s">
        <v>145</v>
      </c>
      <c r="P119" s="102" t="s">
        <v>146</v>
      </c>
      <c r="Q119" s="102" t="s">
        <v>147</v>
      </c>
      <c r="R119" s="102" t="s">
        <v>148</v>
      </c>
      <c r="S119" s="102" t="s">
        <v>149</v>
      </c>
      <c r="T119" s="103" t="s">
        <v>150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151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115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1599</v>
      </c>
      <c r="F121" s="206" t="s">
        <v>1600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P122+P124+P126</f>
        <v>0</v>
      </c>
      <c r="Q121" s="211"/>
      <c r="R121" s="212">
        <f>R122+R124+R126</f>
        <v>0</v>
      </c>
      <c r="S121" s="211"/>
      <c r="T121" s="213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183</v>
      </c>
      <c r="AT121" s="215" t="s">
        <v>77</v>
      </c>
      <c r="AU121" s="215" t="s">
        <v>78</v>
      </c>
      <c r="AY121" s="214" t="s">
        <v>154</v>
      </c>
      <c r="BK121" s="216">
        <f>BK122+BK124+BK126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2123</v>
      </c>
      <c r="F122" s="217" t="s">
        <v>2124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183</v>
      </c>
      <c r="AT122" s="215" t="s">
        <v>77</v>
      </c>
      <c r="AU122" s="215" t="s">
        <v>86</v>
      </c>
      <c r="AY122" s="214" t="s">
        <v>154</v>
      </c>
      <c r="BK122" s="216">
        <f>BK123</f>
        <v>0</v>
      </c>
    </row>
    <row r="123" s="2" customFormat="1" ht="16.5" customHeight="1">
      <c r="A123" s="39"/>
      <c r="B123" s="40"/>
      <c r="C123" s="219" t="s">
        <v>86</v>
      </c>
      <c r="D123" s="219" t="s">
        <v>156</v>
      </c>
      <c r="E123" s="220" t="s">
        <v>2125</v>
      </c>
      <c r="F123" s="221" t="s">
        <v>2124</v>
      </c>
      <c r="G123" s="222" t="s">
        <v>2126</v>
      </c>
      <c r="H123" s="223">
        <v>1</v>
      </c>
      <c r="I123" s="224"/>
      <c r="J123" s="225">
        <f>ROUND(I123*H123,2)</f>
        <v>0</v>
      </c>
      <c r="K123" s="221" t="s">
        <v>160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2127</v>
      </c>
      <c r="AT123" s="230" t="s">
        <v>156</v>
      </c>
      <c r="AU123" s="230" t="s">
        <v>88</v>
      </c>
      <c r="AY123" s="18" t="s">
        <v>154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2127</v>
      </c>
      <c r="BM123" s="230" t="s">
        <v>2128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2129</v>
      </c>
      <c r="F124" s="217" t="s">
        <v>2130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P125</f>
        <v>0</v>
      </c>
      <c r="Q124" s="211"/>
      <c r="R124" s="212">
        <f>R125</f>
        <v>0</v>
      </c>
      <c r="S124" s="211"/>
      <c r="T124" s="21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183</v>
      </c>
      <c r="AT124" s="215" t="s">
        <v>77</v>
      </c>
      <c r="AU124" s="215" t="s">
        <v>86</v>
      </c>
      <c r="AY124" s="214" t="s">
        <v>154</v>
      </c>
      <c r="BK124" s="216">
        <f>BK125</f>
        <v>0</v>
      </c>
    </row>
    <row r="125" s="2" customFormat="1" ht="16.5" customHeight="1">
      <c r="A125" s="39"/>
      <c r="B125" s="40"/>
      <c r="C125" s="219" t="s">
        <v>88</v>
      </c>
      <c r="D125" s="219" t="s">
        <v>156</v>
      </c>
      <c r="E125" s="220" t="s">
        <v>2131</v>
      </c>
      <c r="F125" s="221" t="s">
        <v>2130</v>
      </c>
      <c r="G125" s="222" t="s">
        <v>2126</v>
      </c>
      <c r="H125" s="223">
        <v>1</v>
      </c>
      <c r="I125" s="224"/>
      <c r="J125" s="225">
        <f>ROUND(I125*H125,2)</f>
        <v>0</v>
      </c>
      <c r="K125" s="221" t="s">
        <v>160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2127</v>
      </c>
      <c r="AT125" s="230" t="s">
        <v>156</v>
      </c>
      <c r="AU125" s="230" t="s">
        <v>88</v>
      </c>
      <c r="AY125" s="18" t="s">
        <v>154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2127</v>
      </c>
      <c r="BM125" s="230" t="s">
        <v>2132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2133</v>
      </c>
      <c r="F126" s="217" t="s">
        <v>2134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183</v>
      </c>
      <c r="AT126" s="215" t="s">
        <v>77</v>
      </c>
      <c r="AU126" s="215" t="s">
        <v>86</v>
      </c>
      <c r="AY126" s="214" t="s">
        <v>154</v>
      </c>
      <c r="BK126" s="216">
        <f>BK127</f>
        <v>0</v>
      </c>
    </row>
    <row r="127" s="2" customFormat="1" ht="16.5" customHeight="1">
      <c r="A127" s="39"/>
      <c r="B127" s="40"/>
      <c r="C127" s="219" t="s">
        <v>172</v>
      </c>
      <c r="D127" s="219" t="s">
        <v>156</v>
      </c>
      <c r="E127" s="220" t="s">
        <v>2135</v>
      </c>
      <c r="F127" s="221" t="s">
        <v>2134</v>
      </c>
      <c r="G127" s="222" t="s">
        <v>2126</v>
      </c>
      <c r="H127" s="223">
        <v>1</v>
      </c>
      <c r="I127" s="224"/>
      <c r="J127" s="225">
        <f>ROUND(I127*H127,2)</f>
        <v>0</v>
      </c>
      <c r="K127" s="221" t="s">
        <v>160</v>
      </c>
      <c r="L127" s="45"/>
      <c r="M127" s="290" t="s">
        <v>1</v>
      </c>
      <c r="N127" s="291" t="s">
        <v>43</v>
      </c>
      <c r="O127" s="292"/>
      <c r="P127" s="293">
        <f>O127*H127</f>
        <v>0</v>
      </c>
      <c r="Q127" s="293">
        <v>0</v>
      </c>
      <c r="R127" s="293">
        <f>Q127*H127</f>
        <v>0</v>
      </c>
      <c r="S127" s="293">
        <v>0</v>
      </c>
      <c r="T127" s="29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2127</v>
      </c>
      <c r="AT127" s="230" t="s">
        <v>156</v>
      </c>
      <c r="AU127" s="230" t="s">
        <v>88</v>
      </c>
      <c r="AY127" s="18" t="s">
        <v>154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2127</v>
      </c>
      <c r="BM127" s="230" t="s">
        <v>2136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zZUw2GAxrDl68WG8uJf3VtN8Vfdjvysw8NITmv3R95zL3ufqfN1JUEPZaI7Zf68DBaYrJBQUWaOFcr8Ygh+Nmw==" hashValue="G9RUvjBWdZZQuJEpaZB/QK018DP6isHyxAoGjAl1+dCs1IKeyoe6D7dUBXFBir9lbDpeZkuu3TLG1XLvetYZvw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JANPETR9AB6\janpetr</dc:creator>
  <cp:lastModifiedBy>JANPETR9AB6\janpetr</cp:lastModifiedBy>
  <dcterms:created xsi:type="dcterms:W3CDTF">2022-08-16T12:18:37Z</dcterms:created>
  <dcterms:modified xsi:type="dcterms:W3CDTF">2022-08-16T12:18:49Z</dcterms:modified>
</cp:coreProperties>
</file>